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F1E7F45D-6430-48FE-A144-F78692937F88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4" i="18" l="1"/>
  <c r="E241" i="18"/>
  <c r="E236" i="18"/>
  <c r="E238" i="18"/>
  <c r="E151" i="18"/>
  <c r="E222" i="18"/>
  <c r="J11" i="18"/>
  <c r="C244" i="18" l="1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33" i="26"/>
  <c r="M33" i="26"/>
  <c r="G30" i="27"/>
  <c r="I30" i="27"/>
  <c r="I28" i="27"/>
  <c r="G28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32" i="26"/>
  <c r="I32" i="26"/>
  <c r="O26" i="27"/>
  <c r="M26" i="27"/>
  <c r="M26" i="26"/>
  <c r="O2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M27" i="27"/>
  <c r="O27" i="27"/>
  <c r="M44" i="27"/>
  <c r="M30" i="27"/>
  <c r="O30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R23" i="29" l="1"/>
  <c r="T23" i="29"/>
  <c r="T23" i="30" l="1"/>
  <c r="R23" i="30"/>
  <c r="K28" i="16" l="1"/>
  <c r="G10" i="16"/>
  <c r="G29" i="16"/>
  <c r="G30" i="16"/>
  <c r="G18" i="16"/>
  <c r="G9" i="16"/>
  <c r="G17" i="16"/>
  <c r="G23" i="16"/>
  <c r="G24" i="16"/>
  <c r="I9" i="16"/>
  <c r="I18" i="16"/>
  <c r="I17" i="16"/>
  <c r="K15" i="16"/>
  <c r="I30" i="16"/>
  <c r="I29" i="16"/>
  <c r="K27" i="16"/>
  <c r="K21" i="16"/>
  <c r="I24" i="16"/>
  <c r="I23" i="16"/>
  <c r="K22" i="16"/>
  <c r="I10" i="16"/>
  <c r="K10" i="16" s="1"/>
  <c r="K16" i="16"/>
  <c r="G11" i="16" l="1"/>
  <c r="G12" i="16"/>
  <c r="I12" i="16"/>
  <c r="K9" i="16"/>
  <c r="I11" i="16"/>
  <c r="Q10" i="26" l="1"/>
  <c r="O19" i="25" l="1"/>
  <c r="AE15" i="24"/>
  <c r="AE15" i="25"/>
  <c r="O19" i="24"/>
  <c r="O15" i="25"/>
  <c r="E10" i="28"/>
  <c r="O15" i="24"/>
  <c r="Q10" i="27"/>
  <c r="Q10" i="28"/>
  <c r="E24" i="28"/>
  <c r="C25" i="24"/>
  <c r="C24" i="24"/>
  <c r="C24" i="25"/>
  <c r="C23" i="24"/>
  <c r="C23" i="25"/>
  <c r="C22" i="25"/>
  <c r="C22" i="24"/>
  <c r="C21" i="25"/>
  <c r="C21" i="24"/>
  <c r="C20" i="24"/>
  <c r="C20" i="25"/>
  <c r="AE19" i="25"/>
  <c r="AE19" i="24"/>
  <c r="E19" i="24"/>
  <c r="C19" i="24"/>
  <c r="C19" i="25"/>
  <c r="AG19" i="25"/>
  <c r="C18" i="25"/>
  <c r="C18" i="24"/>
  <c r="C17" i="24"/>
  <c r="C17" i="25"/>
  <c r="AG15" i="24"/>
  <c r="AG15" i="25"/>
  <c r="AI13" i="24" l="1"/>
  <c r="AI13" i="25"/>
  <c r="G19" i="24"/>
  <c r="Y14" i="25"/>
  <c r="Y15" i="25"/>
  <c r="AO18" i="25"/>
  <c r="AM18" i="25"/>
  <c r="AE16" i="25"/>
  <c r="AG16" i="25"/>
  <c r="AE17" i="24"/>
  <c r="AG17" i="24"/>
  <c r="AG19" i="24"/>
  <c r="AE18" i="24"/>
  <c r="AG18" i="24"/>
  <c r="AM19" i="24"/>
  <c r="AO19" i="24"/>
  <c r="AM14" i="25"/>
  <c r="AK13" i="25"/>
  <c r="AO14" i="25"/>
  <c r="AM15" i="24"/>
  <c r="AO15" i="24"/>
  <c r="Q16" i="25"/>
  <c r="O16" i="25"/>
  <c r="E16" i="25"/>
  <c r="W17" i="25"/>
  <c r="Y17" i="25"/>
  <c r="Y18" i="24"/>
  <c r="W18" i="24"/>
  <c r="Q19" i="25"/>
  <c r="Q18" i="25"/>
  <c r="O18" i="25"/>
  <c r="E18" i="25"/>
  <c r="G10" i="28"/>
  <c r="AA13" i="25"/>
  <c r="O17" i="24"/>
  <c r="E17" i="24"/>
  <c r="Q17" i="24"/>
  <c r="AM18" i="24"/>
  <c r="AO18" i="24"/>
  <c r="C25" i="25"/>
  <c r="O14" i="24"/>
  <c r="M13" i="24"/>
  <c r="Q14" i="24"/>
  <c r="E14" i="24"/>
  <c r="E15" i="25"/>
  <c r="K13" i="24"/>
  <c r="AG16" i="24"/>
  <c r="E17" i="25"/>
  <c r="Q17" i="25"/>
  <c r="O17" i="25"/>
  <c r="AG18" i="25"/>
  <c r="AE18" i="25"/>
  <c r="AO16" i="25"/>
  <c r="AM16" i="25"/>
  <c r="AM17" i="25"/>
  <c r="AO17" i="25"/>
  <c r="Y19" i="24"/>
  <c r="W19" i="24"/>
  <c r="M13" i="25"/>
  <c r="E14" i="25"/>
  <c r="O14" i="25"/>
  <c r="Q14" i="25"/>
  <c r="Q15" i="25"/>
  <c r="Q16" i="24"/>
  <c r="E16" i="24"/>
  <c r="O16" i="24"/>
  <c r="AO17" i="24"/>
  <c r="AM17" i="24"/>
  <c r="E19" i="25"/>
  <c r="G19" i="25" s="1"/>
  <c r="Y19" i="25"/>
  <c r="W19" i="25"/>
  <c r="AC13" i="25"/>
  <c r="AE14" i="25"/>
  <c r="AG14" i="25"/>
  <c r="AO14" i="24"/>
  <c r="AK13" i="24"/>
  <c r="AM14" i="24"/>
  <c r="AO16" i="24"/>
  <c r="AM16" i="24"/>
  <c r="O18" i="24"/>
  <c r="Q18" i="24"/>
  <c r="E18" i="24"/>
  <c r="AO19" i="25"/>
  <c r="AM19" i="25"/>
  <c r="AG14" i="24"/>
  <c r="AE14" i="24"/>
  <c r="AC13" i="24"/>
  <c r="AM15" i="25"/>
  <c r="AO15" i="25"/>
  <c r="Y16" i="25"/>
  <c r="AE17" i="25"/>
  <c r="AG17" i="25"/>
  <c r="Y17" i="24"/>
  <c r="W17" i="24"/>
  <c r="Y18" i="25"/>
  <c r="W18" i="25"/>
  <c r="Y14" i="24"/>
  <c r="Q15" i="24"/>
  <c r="Q19" i="24"/>
  <c r="K13" i="25"/>
  <c r="S10" i="28"/>
  <c r="C16" i="25"/>
  <c r="U13" i="25"/>
  <c r="C15" i="24"/>
  <c r="K10" i="28"/>
  <c r="C15" i="25"/>
  <c r="G15" i="25" s="1"/>
  <c r="C16" i="24"/>
  <c r="AA13" i="24"/>
  <c r="Y16" i="24"/>
  <c r="G24" i="28"/>
  <c r="I15" i="25" l="1"/>
  <c r="S13" i="25"/>
  <c r="C14" i="25"/>
  <c r="C13" i="25" s="1"/>
  <c r="I19" i="25"/>
  <c r="I18" i="25"/>
  <c r="G18" i="25"/>
  <c r="W15" i="25"/>
  <c r="T25" i="29"/>
  <c r="R25" i="29"/>
  <c r="S13" i="24"/>
  <c r="C14" i="24"/>
  <c r="C13" i="24" s="1"/>
  <c r="W16" i="24"/>
  <c r="G17" i="25"/>
  <c r="I17" i="25"/>
  <c r="I16" i="25"/>
  <c r="G16" i="25"/>
  <c r="R27" i="30"/>
  <c r="T27" i="30"/>
  <c r="W16" i="25"/>
  <c r="AE16" i="24"/>
  <c r="I14" i="24"/>
  <c r="G14" i="24"/>
  <c r="W14" i="25"/>
  <c r="R25" i="30"/>
  <c r="T25" i="30"/>
  <c r="I18" i="24"/>
  <c r="G18" i="24"/>
  <c r="I14" i="25"/>
  <c r="G14" i="25"/>
  <c r="G17" i="24"/>
  <c r="I17" i="24"/>
  <c r="I19" i="24"/>
  <c r="R27" i="29"/>
  <c r="T27" i="29"/>
  <c r="U13" i="24"/>
  <c r="Y15" i="24"/>
  <c r="W15" i="24"/>
  <c r="E15" i="24"/>
  <c r="I16" i="24" s="1"/>
  <c r="W14" i="24"/>
  <c r="G16" i="24"/>
  <c r="K24" i="28"/>
  <c r="G15" i="24" l="1"/>
  <c r="I15" i="24"/>
  <c r="E13" i="24"/>
  <c r="T26" i="30"/>
  <c r="R26" i="30"/>
  <c r="E13" i="25"/>
  <c r="T26" i="29"/>
  <c r="R26" i="29"/>
  <c r="R24" i="29"/>
  <c r="T24" i="29"/>
  <c r="M10" i="28"/>
  <c r="T24" i="30"/>
  <c r="R24" i="30"/>
  <c r="M24" i="28"/>
</calcChain>
</file>

<file path=xl/sharedStrings.xml><?xml version="1.0" encoding="utf-8"?>
<sst xmlns="http://schemas.openxmlformats.org/spreadsheetml/2006/main" count="2938" uniqueCount="1146">
  <si>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</si>
  <si>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</si>
  <si>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</si>
  <si>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</si>
  <si>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</si>
  <si>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</si>
  <si>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</si>
  <si>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</si>
  <si>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</si>
  <si>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</si>
  <si>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</si>
  <si>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</si>
  <si>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</si>
  <si>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</si>
  <si>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</si>
  <si>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</si>
  <si>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</si>
  <si>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</si>
  <si>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</si>
  <si>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</si>
  <si>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</si>
  <si>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</si>
  <si>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</si>
  <si>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</si>
  <si>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</si>
  <si>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</si>
  <si>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</si>
  <si>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</si>
  <si>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</si>
  <si>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</si>
  <si>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</si>
  <si>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</si>
  <si>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</si>
  <si>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</si>
  <si>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</si>
  <si>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</si>
  <si>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</si>
  <si>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</si>
  <si>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</si>
  <si>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</si>
  <si>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</si>
  <si>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</si>
  <si>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</si>
  <si>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</si>
  <si>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</si>
  <si>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</si>
  <si>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</si>
  <si>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</si>
  <si>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</si>
  <si>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</si>
  <si>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</si>
  <si>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</si>
  <si>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</si>
  <si>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</si>
  <si>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</si>
  <si>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</si>
  <si>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</si>
  <si>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</si>
  <si>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</si>
  <si>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</si>
  <si>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</si>
  <si>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</si>
  <si>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</si>
  <si>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</si>
  <si>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</si>
  <si>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</si>
  <si>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</si>
  <si>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</si>
  <si>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</si>
  <si>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</si>
  <si>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</si>
  <si>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</si>
  <si>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</si>
  <si>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</si>
  <si>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</si>
  <si>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</si>
  <si>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</si>
  <si>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</si>
  <si>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</si>
  <si>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</si>
  <si>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</si>
  <si>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</si>
  <si>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</si>
  <si>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</si>
  <si>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</si>
  <si>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</si>
  <si>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</si>
  <si>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</si>
  <si>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</si>
  <si>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</si>
  <si>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</si>
  <si>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</si>
  <si>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</si>
  <si>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</si>
  <si>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</si>
  <si>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</si>
  <si>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</si>
  <si>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</si>
  <si>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</si>
  <si>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</si>
  <si>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</si>
  <si>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</si>
  <si>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</si>
  <si>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</si>
  <si>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</si>
  <si>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</si>
  <si>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</si>
  <si>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</si>
  <si>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</si>
  <si>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</si>
  <si>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</si>
  <si>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</si>
  <si>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</si>
  <si>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</si>
  <si>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</si>
  <si>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</si>
  <si>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</si>
  <si>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</si>
  <si>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</si>
  <si>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</si>
  <si>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</si>
  <si>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</si>
  <si>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</si>
  <si>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</si>
  <si>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</si>
  <si>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</si>
  <si>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</si>
  <si>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</si>
  <si>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</si>
  <si>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</si>
  <si>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</si>
  <si>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</si>
  <si>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</si>
  <si>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</si>
  <si>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</si>
  <si>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</si>
  <si>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</si>
  <si>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</si>
  <si>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</si>
  <si>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</si>
  <si>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</si>
  <si>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</si>
  <si>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</si>
  <si>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</si>
  <si>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</si>
  <si>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</si>
  <si>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</si>
  <si>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</si>
  <si>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</si>
  <si>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</si>
  <si>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</si>
  <si>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</si>
  <si>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</si>
  <si>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</si>
  <si>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</si>
  <si>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</si>
  <si>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</si>
  <si>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</si>
  <si>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</si>
  <si>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</si>
  <si>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</si>
  <si>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</si>
  <si>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</si>
  <si>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</si>
  <si>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</si>
  <si>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</si>
  <si>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</si>
  <si>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</si>
  <si>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</si>
  <si>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</si>
  <si>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</si>
  <si>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</si>
  <si>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</si>
  <si>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</si>
  <si>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</si>
  <si>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</si>
  <si>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</si>
  <si>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</si>
  <si>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</si>
  <si>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</si>
  <si>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</si>
  <si>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</si>
  <si>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</si>
  <si>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</si>
  <si>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</si>
  <si>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</si>
  <si>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</si>
  <si>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</si>
  <si>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</si>
  <si>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</si>
  <si>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</si>
  <si>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</si>
  <si>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</si>
  <si>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</si>
  <si>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</si>
  <si>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</si>
  <si>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</si>
  <si>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</si>
  <si>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</si>
  <si>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</si>
  <si>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</si>
  <si>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</si>
  <si>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</si>
  <si>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</si>
  <si>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</si>
  <si>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</si>
  <si>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</si>
  <si>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</si>
  <si>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</si>
  <si>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</si>
  <si>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</si>
  <si>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</si>
  <si>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</si>
  <si>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</si>
  <si>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</si>
  <si>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</si>
  <si>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</si>
  <si>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</si>
  <si>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</si>
  <si>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</si>
  <si>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</si>
  <si>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</si>
  <si>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</si>
  <si>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</si>
  <si>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</si>
  <si>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</si>
  <si>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</si>
  <si>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</si>
  <si>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</si>
  <si>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</si>
  <si>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</si>
  <si>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</si>
  <si>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</si>
  <si>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</si>
  <si>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</si>
  <si>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</si>
  <si>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</si>
  <si>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</si>
  <si>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</si>
  <si>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</si>
  <si>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</si>
  <si>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</si>
  <si>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</si>
  <si>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</si>
  <si>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</si>
  <si>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</si>
  <si>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</si>
  <si>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</si>
  <si>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</si>
  <si>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</si>
  <si>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</si>
  <si>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</si>
  <si>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</si>
  <si>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</si>
  <si>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</si>
  <si>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</si>
  <si>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</si>
  <si>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</si>
  <si>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</si>
  <si>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</si>
  <si>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</si>
  <si>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</si>
  <si>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</si>
  <si>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</si>
  <si>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</si>
  <si>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</si>
  <si>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</si>
  <si>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</si>
  <si>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</si>
  <si>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</si>
  <si>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</si>
  <si>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</si>
  <si>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</si>
  <si>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</si>
  <si>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</si>
  <si>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</si>
  <si>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</si>
  <si>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</si>
  <si>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</si>
  <si>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</si>
  <si>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</si>
  <si>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</si>
  <si>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</si>
  <si>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</si>
  <si>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</si>
  <si>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</si>
  <si>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</si>
  <si>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</si>
  <si>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</si>
  <si>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</si>
  <si>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</si>
  <si>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</si>
  <si>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</si>
  <si>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</si>
  <si>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</si>
  <si>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</si>
  <si>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</si>
  <si>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</si>
  <si>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</si>
  <si>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</si>
  <si>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</si>
  <si>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</si>
  <si>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</si>
  <si>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</si>
  <si>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</si>
  <si>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</si>
  <si>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</si>
  <si>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</si>
  <si>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</si>
  <si>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</si>
  <si>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</si>
  <si>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</si>
  <si>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</si>
  <si>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</si>
  <si>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</si>
  <si>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</si>
  <si>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</si>
  <si>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</si>
  <si>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</si>
  <si>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</si>
  <si>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</si>
  <si>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</si>
  <si>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</si>
  <si>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</si>
  <si>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</si>
  <si>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</si>
  <si>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</si>
  <si>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</si>
  <si>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</si>
  <si>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</si>
  <si>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</si>
  <si>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</si>
  <si>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</si>
  <si>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</si>
  <si>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</si>
  <si>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</si>
  <si>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</si>
  <si>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</si>
  <si>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</si>
  <si>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</si>
  <si>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</si>
  <si>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</si>
  <si>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</si>
  <si>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</si>
  <si>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</si>
  <si>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</si>
  <si>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</si>
  <si>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</si>
  <si>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</si>
  <si>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</si>
  <si>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</si>
  <si>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</si>
  <si>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</si>
  <si>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</si>
  <si>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</si>
  <si>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</si>
  <si>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</si>
  <si>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</si>
  <si>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</si>
  <si>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</si>
  <si>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</si>
  <si>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</si>
  <si>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</si>
  <si>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</si>
  <si>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</si>
  <si>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</si>
  <si>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</si>
  <si>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</si>
  <si>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</si>
  <si>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</si>
  <si>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</si>
  <si>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</si>
  <si>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</si>
  <si>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</si>
  <si>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</si>
  <si>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</si>
  <si>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</si>
  <si>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</si>
  <si>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</si>
  <si>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</si>
  <si>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</si>
  <si>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</si>
  <si>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</si>
  <si>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</si>
  <si>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</si>
  <si>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</si>
  <si>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</si>
  <si>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</si>
  <si>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</si>
  <si>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</si>
  <si>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</si>
  <si>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</si>
  <si>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</si>
  <si>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</si>
  <si>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</si>
  <si>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</si>
  <si>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</si>
  <si>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</si>
  <si>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</si>
  <si>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</si>
  <si>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</si>
  <si>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</si>
  <si>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</si>
  <si>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</si>
  <si>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</si>
  <si>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</si>
  <si>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</si>
  <si>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</si>
  <si>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</si>
  <si>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</si>
  <si>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</si>
  <si>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</si>
  <si>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</si>
  <si>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</si>
  <si>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</si>
  <si>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</si>
  <si>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</si>
  <si>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</si>
  <si>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</si>
  <si>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</si>
  <si>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</si>
  <si>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</si>
  <si>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</si>
  <si>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</si>
  <si>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</si>
  <si>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</si>
  <si>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</si>
  <si>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</si>
  <si>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</si>
  <si>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</si>
  <si>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</si>
  <si>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</si>
  <si>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</si>
  <si>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</si>
  <si>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</si>
  <si>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</si>
  <si>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</si>
  <si>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</si>
  <si>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</si>
  <si>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</si>
  <si>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</si>
  <si>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</si>
  <si>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</si>
  <si>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</si>
  <si>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</si>
  <si>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</si>
  <si>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</si>
  <si>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</si>
  <si>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</si>
  <si>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</si>
  <si>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</si>
  <si>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</si>
  <si>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</si>
  <si>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</si>
  <si>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</si>
  <si>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</si>
  <si>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</si>
  <si>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</si>
  <si>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</si>
  <si>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</si>
  <si>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</si>
  <si>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</si>
  <si>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</si>
  <si>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</si>
  <si>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</si>
  <si>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</si>
  <si>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</si>
  <si>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</si>
  <si>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</si>
  <si>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</si>
  <si>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</si>
  <si>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</si>
  <si>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</si>
  <si>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</si>
  <si>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</si>
  <si>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</si>
  <si>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</si>
  <si>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</si>
  <si>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</si>
  <si>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</si>
  <si>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</si>
  <si>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</si>
  <si>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</si>
  <si>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</si>
  <si>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</si>
  <si>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</si>
  <si>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</si>
  <si>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</si>
  <si>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</si>
  <si>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</si>
  <si>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</si>
  <si>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</si>
  <si>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</si>
  <si>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</si>
  <si>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</si>
  <si>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</si>
  <si>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</si>
  <si>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</si>
  <si>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</si>
  <si>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</si>
  <si>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</si>
  <si>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</si>
  <si>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</si>
  <si>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</si>
  <si>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</si>
  <si>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</si>
  <si>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</si>
  <si>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</si>
  <si>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</si>
  <si>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</si>
  <si>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</si>
  <si>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</si>
  <si>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</si>
  <si>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</si>
  <si>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</si>
  <si>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</si>
  <si>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</si>
  <si>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</si>
  <si>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</si>
  <si>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</si>
  <si>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</si>
  <si>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</si>
  <si>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</si>
  <si>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</si>
  <si>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</si>
  <si>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</si>
  <si>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</si>
  <si>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</si>
  <si>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</si>
  <si>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</si>
  <si>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</si>
  <si>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</si>
  <si>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</si>
  <si>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</si>
  <si>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</si>
  <si>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</si>
  <si>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</si>
  <si>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</si>
  <si>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</si>
  <si>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</si>
  <si>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</si>
  <si>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</si>
  <si>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</si>
  <si>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</si>
  <si>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</si>
  <si>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</si>
  <si>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</si>
  <si>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</si>
  <si>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</si>
  <si>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</si>
  <si>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</si>
  <si>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</si>
  <si>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</si>
  <si>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</si>
  <si>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</si>
  <si>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</si>
  <si>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</si>
  <si>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</si>
  <si>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</si>
  <si>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</si>
  <si>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</si>
  <si>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</si>
  <si>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</si>
  <si>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</si>
  <si>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</si>
  <si>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</si>
  <si>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</si>
  <si>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</si>
  <si>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</si>
  <si>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</si>
  <si>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</si>
  <si>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</si>
  <si>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</si>
  <si>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</si>
  <si>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</si>
  <si>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</si>
  <si>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</si>
  <si>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</si>
  <si>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</si>
  <si>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</si>
  <si>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</si>
  <si>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</si>
  <si>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</si>
  <si>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</si>
  <si>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</si>
  <si>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</si>
  <si>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</si>
  <si>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</si>
  <si>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</si>
  <si>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</si>
  <si>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</si>
  <si>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</si>
  <si>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</si>
  <si>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</si>
  <si>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</si>
  <si>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</si>
  <si>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</si>
  <si>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</si>
  <si>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</si>
  <si>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</si>
  <si>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</si>
  <si>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</si>
  <si>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</si>
  <si>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</si>
  <si>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</si>
  <si>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</si>
  <si>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</si>
  <si>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</si>
  <si>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</si>
  <si>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</si>
  <si>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</si>
  <si>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</si>
  <si>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</si>
  <si>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</si>
  <si>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</si>
  <si>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</si>
  <si>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</si>
  <si>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</si>
  <si>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</si>
  <si>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</si>
  <si>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</si>
  <si>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</si>
  <si>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</si>
  <si>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</si>
  <si>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</si>
  <si>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</si>
  <si>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</si>
  <si>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</si>
  <si>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</si>
  <si>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</si>
  <si>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</si>
  <si>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</si>
  <si>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</si>
  <si>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</si>
  <si>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</si>
  <si>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</si>
  <si>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</si>
  <si>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</si>
  <si>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</si>
  <si>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</si>
  <si>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</si>
  <si>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</si>
  <si>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</si>
  <si>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</si>
  <si>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</si>
  <si>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</si>
  <si>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</si>
  <si>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</si>
  <si>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</si>
  <si>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</si>
  <si>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</si>
  <si>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</si>
  <si>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</si>
  <si>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</si>
  <si>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</si>
  <si>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</si>
  <si>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</si>
  <si>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</si>
  <si>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</si>
  <si>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</si>
  <si>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</si>
  <si>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</si>
  <si>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</si>
  <si>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</si>
  <si>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</si>
  <si>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</si>
  <si>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</si>
  <si>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</si>
  <si>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</si>
  <si>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</si>
  <si>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</si>
  <si>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</si>
  <si>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</si>
  <si>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</si>
  <si>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</si>
  <si>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</si>
  <si>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</si>
  <si>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</si>
  <si>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</si>
  <si>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</si>
  <si>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</si>
  <si>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</si>
  <si>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</si>
  <si>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</si>
  <si>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</si>
  <si>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</si>
  <si>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</si>
  <si>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</si>
  <si>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</si>
  <si>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</si>
  <si>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</si>
  <si>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</si>
  <si>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</si>
  <si>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</si>
  <si>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</si>
  <si>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</si>
  <si>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</si>
  <si>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</si>
  <si>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</si>
  <si>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</si>
  <si>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</si>
  <si>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</si>
  <si>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</si>
  <si>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</si>
  <si>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</si>
  <si>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</si>
  <si>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</si>
  <si>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</si>
  <si>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</si>
  <si>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</si>
  <si>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</si>
  <si>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</si>
  <si>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</si>
  <si>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</si>
  <si>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</si>
  <si>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</si>
  <si>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</si>
  <si>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</si>
  <si>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ABR 2024 a JUN 2024 
APR 2024 to JUN 2024</t>
  </si>
  <si>
    <t>ABR 2025 a JUN 2025
APR 2025 to JUN 2025</t>
  </si>
  <si>
    <t>JUN 2025
JUN 2025</t>
  </si>
  <si>
    <t>JUN 2024
JUN 2024</t>
  </si>
  <si>
    <t>Período: JANEIRO A JUNHO</t>
  </si>
  <si>
    <t>Period: JANUARY TO JUNE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</si>
  <si>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</si>
  <si>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</si>
  <si>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</si>
  <si>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</si>
  <si>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</si>
  <si>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</si>
  <si>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</si>
  <si>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</si>
  <si>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</si>
  <si>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</si>
  <si>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</si>
  <si>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</si>
  <si>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</si>
  <si>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</si>
  <si>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</si>
  <si>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</si>
  <si>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</si>
  <si>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</si>
  <si>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</si>
  <si>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</si>
  <si>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</si>
  <si>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</si>
  <si>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</si>
  <si>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</si>
  <si>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</si>
  <si>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</si>
  <si>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</si>
  <si>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</si>
  <si>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</si>
  <si>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</si>
  <si>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</si>
  <si>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</si>
  <si>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</si>
  <si>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</si>
  <si>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</si>
  <si>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</si>
  <si>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</si>
  <si>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</si>
  <si>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</si>
  <si>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</si>
  <si>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</si>
  <si>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x</t>
  </si>
  <si>
    <t xml:space="preserve">      KOSOVO</t>
  </si>
  <si>
    <t xml:space="preserve">      SERVIA</t>
  </si>
  <si>
    <t>AFRICA</t>
  </si>
  <si>
    <t xml:space="preserve">      BURQUINA FASO</t>
  </si>
  <si>
    <t>Ə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</si>
  <si>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</si>
  <si>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</si>
  <si>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</si>
  <si>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</si>
  <si>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</si>
  <si>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</si>
  <si>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</si>
  <si>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</si>
  <si>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</si>
  <si>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</si>
  <si>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</si>
  <si>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</si>
  <si>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</si>
  <si>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</si>
  <si>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</si>
  <si>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</si>
  <si>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</si>
  <si>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</si>
  <si>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</si>
  <si>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</si>
  <si>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</si>
  <si>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</si>
  <si>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</si>
  <si>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</si>
  <si>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</si>
  <si>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</si>
  <si>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</si>
  <si>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</si>
  <si>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</si>
  <si>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</si>
  <si>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</si>
  <si>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</si>
  <si>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</si>
  <si>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</si>
  <si>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</si>
  <si>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</si>
  <si>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</si>
  <si>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</si>
  <si>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</si>
  <si>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</si>
  <si>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</si>
  <si>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</si>
  <si>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</si>
  <si>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</si>
  <si>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</si>
  <si>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</si>
  <si>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</si>
  <si>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</si>
  <si>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</si>
  <si>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</si>
  <si>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</si>
  <si>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</si>
  <si>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</si>
  <si>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</si>
  <si>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</si>
  <si>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</si>
  <si>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</si>
  <si>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</si>
  <si>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</si>
  <si>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</si>
  <si>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</si>
  <si>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</si>
  <si>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</si>
  <si>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</si>
  <si>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</si>
  <si>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</si>
  <si>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</si>
  <si>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</si>
  <si>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</si>
  <si>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</si>
  <si>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</si>
  <si>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</si>
  <si>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</si>
  <si>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</si>
  <si>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</si>
  <si>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</si>
  <si>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</si>
  <si>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</si>
  <si>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</si>
  <si>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</si>
  <si>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</si>
  <si>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</si>
  <si>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</si>
  <si>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</si>
  <si>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</si>
  <si>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</si>
  <si>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</si>
  <si>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</si>
  <si>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</si>
  <si>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</si>
  <si>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</si>
  <si>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</si>
  <si>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</si>
  <si>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</si>
  <si>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</si>
  <si>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</si>
  <si>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</si>
  <si>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</si>
  <si>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</si>
  <si>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</si>
  <si>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</si>
  <si>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</si>
  <si>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</si>
  <si>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</si>
  <si>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</si>
  <si>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</si>
  <si>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</si>
  <si>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</si>
  <si>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</si>
  <si>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</si>
  <si>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</si>
  <si>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</si>
  <si>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</si>
  <si>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</si>
  <si>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</si>
  <si>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</si>
  <si>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</si>
  <si>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</si>
  <si>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</si>
  <si>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</si>
  <si>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</si>
  <si>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</si>
  <si>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</si>
  <si>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</si>
  <si>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</si>
  <si>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</si>
  <si>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</si>
  <si>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</si>
  <si>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</si>
  <si>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</si>
  <si>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</si>
  <si>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</si>
  <si>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</si>
  <si>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</si>
  <si>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</si>
  <si>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</si>
  <si>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</si>
  <si>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</si>
  <si>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</si>
  <si>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</si>
  <si>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</si>
  <si>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</si>
  <si>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</si>
  <si>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</si>
  <si>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</si>
  <si>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</si>
  <si>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</si>
  <si>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</si>
  <si>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</si>
  <si>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</si>
  <si>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</si>
  <si>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</si>
  <si>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</si>
  <si>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</si>
  <si>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</si>
  <si>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</si>
  <si>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</si>
  <si>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</si>
  <si>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</si>
  <si>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</si>
  <si>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</si>
  <si>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</si>
  <si>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</si>
  <si>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</si>
  <si>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</si>
  <si>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</si>
  <si>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 PT NE POR RAZOES COMERCIAIS E MILIT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</si>
  <si>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</si>
  <si>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</si>
  <si>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</si>
  <si>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</si>
  <si>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</si>
  <si>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</si>
  <si>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</si>
  <si>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</si>
  <si>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</si>
  <si>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</si>
  <si>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</si>
  <si>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</si>
  <si>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</si>
  <si>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</si>
  <si>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</si>
  <si>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</si>
  <si>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</si>
  <si>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</si>
  <si>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</si>
  <si>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</si>
  <si>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</si>
  <si>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</si>
  <si>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</si>
  <si>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</si>
  <si>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</si>
  <si>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</si>
  <si>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</si>
  <si>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</si>
  <si>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</si>
  <si>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</si>
  <si>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</si>
  <si>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</si>
  <si>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</si>
  <si>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</si>
  <si>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</si>
  <si>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</si>
  <si>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</si>
  <si>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</si>
  <si>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</si>
  <si>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</si>
  <si>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</si>
  <si>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</si>
  <si>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</si>
  <si>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</si>
  <si>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</si>
  <si>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</si>
  <si>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</si>
  <si>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</si>
  <si>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</si>
  <si>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</si>
  <si>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</si>
  <si>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</si>
  <si>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</si>
  <si>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</si>
  <si>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</si>
  <si>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</si>
  <si>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</si>
  <si>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</si>
  <si>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</si>
  <si>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</si>
  <si>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</si>
  <si>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</si>
  <si>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</si>
  <si>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</si>
  <si>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</si>
  <si>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</si>
  <si>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</si>
  <si>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</si>
  <si>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</si>
  <si>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</si>
  <si>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</si>
  <si>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</si>
  <si>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</si>
  <si>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</si>
  <si>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</si>
  <si>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</si>
  <si>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</si>
  <si>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</si>
  <si>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</si>
  <si>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</si>
  <si>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</si>
  <si>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</si>
  <si>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</si>
  <si>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</si>
  <si>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</si>
  <si>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</si>
  <si>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</si>
  <si>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</si>
  <si>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</si>
  <si>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</si>
  <si>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</si>
  <si>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</si>
  <si>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</si>
  <si>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</si>
  <si>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</si>
  <si>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</si>
  <si>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</si>
  <si>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</si>
  <si>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</si>
  <si>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</si>
  <si>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</si>
  <si>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</si>
  <si>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</si>
  <si>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</si>
  <si>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</si>
  <si>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</si>
  <si>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</si>
  <si>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</si>
  <si>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</si>
  <si>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</si>
  <si>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</si>
  <si>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</si>
  <si>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</si>
  <si>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</si>
  <si>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</si>
  <si>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</si>
  <si>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</si>
  <si>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</si>
  <si>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</si>
  <si>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</si>
  <si>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</si>
  <si>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</si>
  <si>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</si>
  <si>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</si>
  <si>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</si>
  <si>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</si>
  <si>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</si>
  <si>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</si>
  <si>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</si>
  <si>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</si>
  <si>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</si>
  <si>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</si>
  <si>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</si>
  <si>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</si>
  <si>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</si>
  <si>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</si>
  <si>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</si>
  <si>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</si>
  <si>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</si>
  <si>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</si>
  <si>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</si>
  <si>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</si>
  <si>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</si>
  <si>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</si>
  <si>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</si>
  <si>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</si>
  <si>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</si>
  <si>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</si>
  <si>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</si>
  <si>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</si>
  <si>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</si>
  <si>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</si>
  <si>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</si>
  <si>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</si>
  <si>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</si>
  <si>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</si>
  <si>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</si>
  <si>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</si>
  <si>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</si>
  <si>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</si>
  <si>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</si>
  <si>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</si>
  <si>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</si>
  <si>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</si>
  <si>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</si>
  <si>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</si>
  <si>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</si>
  <si>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</si>
  <si>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</si>
  <si>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</si>
  <si>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</si>
  <si>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</si>
  <si>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</si>
  <si>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</si>
  <si>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</si>
  <si>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</si>
  <si>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</si>
  <si>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</si>
  <si>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</si>
  <si>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</si>
  <si>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</si>
  <si>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</si>
  <si>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</si>
  <si>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</si>
  <si>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</si>
  <si>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</si>
  <si>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</si>
  <si>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</si>
  <si>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</si>
  <si>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</si>
  <si>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</si>
  <si>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</si>
  <si>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</si>
  <si>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</si>
  <si>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</si>
  <si>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</si>
  <si>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</si>
  <si>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</si>
  <si>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</si>
  <si>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</si>
  <si>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</si>
  <si>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</si>
  <si>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</si>
  <si>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</si>
  <si>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</si>
  <si>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</si>
  <si>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</si>
  <si>
    <t xml:space="preserve">     C. T. NE F/ COM OR MILITARY REASONS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</si>
</sst>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41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3"/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</row>
    <row r="2" spans="1:24" ht="29.25" customHeight="1" x14ac:dyDescent="0.3">
      <c r="A2" s="224" t="s">
        <v>663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6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2" t="s">
        <v>706</v>
      </c>
      <c r="B11" s="222"/>
      <c r="C11" s="222"/>
      <c r="D11" s="222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2993.6065870000002</v>
      </c>
      <c r="G12" s="62"/>
      <c r="H12" s="62">
        <v>2836.50173</v>
      </c>
      <c r="I12" s="62"/>
      <c r="J12" s="101">
        <f t="shared" ref="J12:J21" si="0">F12-H12</f>
        <v>157.10485700000027</v>
      </c>
      <c r="K12" s="62"/>
      <c r="L12" s="102">
        <f t="shared" ref="L12:L21" si="1">F12/H12*100-100</f>
        <v>5.5386836305578555</v>
      </c>
      <c r="M12" s="95"/>
      <c r="N12" s="62">
        <v>8947.8180690000008</v>
      </c>
      <c r="O12" s="62"/>
      <c r="P12" s="62">
        <v>8646.9551659999997</v>
      </c>
      <c r="Q12" s="62"/>
      <c r="R12" s="101">
        <f>N12-P12</f>
        <v>300.8629030000011</v>
      </c>
      <c r="S12" s="62"/>
      <c r="T12" s="102">
        <f t="shared" ref="T12:T21" si="2">N12/P12*100-100</f>
        <v>3.4794086152198531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1052.900672</v>
      </c>
      <c r="G13" s="62"/>
      <c r="H13" s="62">
        <v>965.30983700000002</v>
      </c>
      <c r="I13" s="62"/>
      <c r="J13" s="101">
        <f t="shared" si="0"/>
        <v>87.59083499999997</v>
      </c>
      <c r="K13" s="62"/>
      <c r="L13" s="102">
        <f t="shared" si="1"/>
        <v>9.0738570811849968</v>
      </c>
      <c r="M13" s="95"/>
      <c r="N13" s="62">
        <v>3287.8426829999999</v>
      </c>
      <c r="O13" s="62"/>
      <c r="P13" s="62">
        <v>3012.4384620000001</v>
      </c>
      <c r="Q13" s="62"/>
      <c r="R13" s="101">
        <f>N13-P13</f>
        <v>275.40422099999978</v>
      </c>
      <c r="S13" s="62"/>
      <c r="T13" s="102">
        <f t="shared" si="2"/>
        <v>9.1422355833670679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613.83118300000001</v>
      </c>
      <c r="G14" s="62"/>
      <c r="H14" s="62">
        <v>702.93501900000001</v>
      </c>
      <c r="I14" s="62"/>
      <c r="J14" s="101">
        <f t="shared" si="0"/>
        <v>-89.103836000000001</v>
      </c>
      <c r="K14" s="62"/>
      <c r="L14" s="102">
        <f t="shared" si="1"/>
        <v>-12.675970550842621</v>
      </c>
      <c r="M14" s="95"/>
      <c r="N14" s="62">
        <v>2044.355969</v>
      </c>
      <c r="O14" s="62"/>
      <c r="P14" s="62">
        <v>1909.553854</v>
      </c>
      <c r="Q14" s="62"/>
      <c r="R14" s="101">
        <f t="shared" ref="R14:R21" si="3">N14-P14</f>
        <v>134.80211499999996</v>
      </c>
      <c r="S14" s="62"/>
      <c r="T14" s="102">
        <f t="shared" si="2"/>
        <v>7.0593513096069955</v>
      </c>
      <c r="V14" s="43"/>
      <c r="W14" s="43"/>
    </row>
    <row r="15" spans="1:24" ht="12.75" customHeight="1" x14ac:dyDescent="0.3">
      <c r="B15" s="62" t="s">
        <v>369</v>
      </c>
      <c r="C15" s="62" t="s">
        <v>618</v>
      </c>
      <c r="D15" s="103"/>
      <c r="F15" s="62">
        <v>463.47665000000001</v>
      </c>
      <c r="G15" s="62"/>
      <c r="H15" s="62">
        <v>457.34180300000003</v>
      </c>
      <c r="I15" s="62"/>
      <c r="J15" s="101">
        <f t="shared" si="0"/>
        <v>6.1348469999999793</v>
      </c>
      <c r="K15" s="62"/>
      <c r="L15" s="102">
        <f t="shared" si="1"/>
        <v>1.3414140058392974</v>
      </c>
      <c r="M15" s="95"/>
      <c r="N15" s="62">
        <v>1912.3427529999999</v>
      </c>
      <c r="O15" s="62"/>
      <c r="P15" s="62">
        <v>1473.2367850000001</v>
      </c>
      <c r="Q15" s="62"/>
      <c r="R15" s="101">
        <f t="shared" si="3"/>
        <v>439.10596799999985</v>
      </c>
      <c r="S15" s="62"/>
      <c r="T15" s="102">
        <f t="shared" si="2"/>
        <v>29.805525660968328</v>
      </c>
      <c r="V15" s="43"/>
      <c r="W15" s="43"/>
    </row>
    <row r="16" spans="1:24" ht="12.75" customHeight="1" x14ac:dyDescent="0.3">
      <c r="B16" s="62" t="s">
        <v>368</v>
      </c>
      <c r="C16" s="62" t="s">
        <v>617</v>
      </c>
      <c r="D16" s="103"/>
      <c r="F16" s="62">
        <v>461.81139400000001</v>
      </c>
      <c r="G16" s="62"/>
      <c r="H16" s="62">
        <v>444.60429599999998</v>
      </c>
      <c r="I16" s="62"/>
      <c r="J16" s="101">
        <f t="shared" si="0"/>
        <v>17.20709800000003</v>
      </c>
      <c r="K16" s="62"/>
      <c r="L16" s="102">
        <f t="shared" si="1"/>
        <v>3.8702050688237222</v>
      </c>
      <c r="M16" s="95"/>
      <c r="N16" s="62">
        <v>1427.8752420000001</v>
      </c>
      <c r="O16" s="62"/>
      <c r="P16" s="62">
        <v>1433.505062</v>
      </c>
      <c r="Q16" s="62"/>
      <c r="R16" s="101">
        <f t="shared" si="3"/>
        <v>-5.6298199999998815</v>
      </c>
      <c r="S16" s="62"/>
      <c r="T16" s="102">
        <f t="shared" si="2"/>
        <v>-0.39273108614943908</v>
      </c>
      <c r="V16" s="43"/>
      <c r="W16" s="43"/>
    </row>
    <row r="17" spans="1:23" ht="12.75" customHeight="1" x14ac:dyDescent="0.3">
      <c r="B17" s="62" t="s">
        <v>370</v>
      </c>
      <c r="C17" s="62" t="s">
        <v>619</v>
      </c>
      <c r="D17" s="103"/>
      <c r="F17" s="62">
        <v>442.99623600000001</v>
      </c>
      <c r="G17" s="62"/>
      <c r="H17" s="62">
        <v>446.39861300000001</v>
      </c>
      <c r="I17" s="62"/>
      <c r="J17" s="101">
        <f t="shared" si="0"/>
        <v>-3.4023770000000013</v>
      </c>
      <c r="K17" s="62"/>
      <c r="L17" s="102">
        <f t="shared" si="1"/>
        <v>-0.7621835957631049</v>
      </c>
      <c r="M17" s="95"/>
      <c r="N17" s="62">
        <v>1362.0865430000001</v>
      </c>
      <c r="O17" s="62"/>
      <c r="P17" s="62">
        <v>1325.1073779999999</v>
      </c>
      <c r="Q17" s="62"/>
      <c r="R17" s="101">
        <f t="shared" si="3"/>
        <v>36.979165000000194</v>
      </c>
      <c r="S17" s="62"/>
      <c r="T17" s="102">
        <f t="shared" si="2"/>
        <v>2.7906542227403008</v>
      </c>
      <c r="V17" s="43"/>
      <c r="W17" s="43"/>
    </row>
    <row r="18" spans="1:23" ht="12.75" customHeight="1" x14ac:dyDescent="0.3">
      <c r="B18" s="62" t="s">
        <v>695</v>
      </c>
      <c r="C18" s="62" t="s">
        <v>696</v>
      </c>
      <c r="D18" s="103"/>
      <c r="F18" s="62">
        <v>226.435484</v>
      </c>
      <c r="G18" s="62"/>
      <c r="H18" s="62">
        <v>210.946641</v>
      </c>
      <c r="I18" s="62"/>
      <c r="J18" s="101">
        <f t="shared" si="0"/>
        <v>15.488843000000003</v>
      </c>
      <c r="K18" s="62"/>
      <c r="L18" s="102">
        <f t="shared" si="1"/>
        <v>7.3425407138860237</v>
      </c>
      <c r="M18" s="95"/>
      <c r="N18" s="62">
        <v>763.84999199999993</v>
      </c>
      <c r="O18" s="62"/>
      <c r="P18" s="62">
        <v>1047.3672270000002</v>
      </c>
      <c r="Q18" s="62"/>
      <c r="R18" s="101">
        <f t="shared" si="3"/>
        <v>-283.51723500000026</v>
      </c>
      <c r="S18" s="62"/>
      <c r="T18" s="102">
        <f t="shared" si="2"/>
        <v>-27.069515609351811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339.84091899999999</v>
      </c>
      <c r="G19" s="62"/>
      <c r="H19" s="62">
        <v>265.301762</v>
      </c>
      <c r="I19" s="62"/>
      <c r="J19" s="101">
        <f t="shared" si="0"/>
        <v>74.539156999999989</v>
      </c>
      <c r="K19" s="62"/>
      <c r="L19" s="102">
        <f t="shared" si="1"/>
        <v>28.095990180419534</v>
      </c>
      <c r="M19" s="95"/>
      <c r="N19" s="62">
        <v>946.01753400000007</v>
      </c>
      <c r="O19" s="62"/>
      <c r="P19" s="62">
        <v>826.13507099999993</v>
      </c>
      <c r="Q19" s="62"/>
      <c r="R19" s="101">
        <f t="shared" si="3"/>
        <v>119.88246300000014</v>
      </c>
      <c r="S19" s="62"/>
      <c r="T19" s="102">
        <f t="shared" si="2"/>
        <v>14.511242435802615</v>
      </c>
      <c r="V19" s="43"/>
      <c r="W19" s="43"/>
    </row>
    <row r="20" spans="1:23" ht="12.75" customHeight="1" x14ac:dyDescent="0.3">
      <c r="B20" s="62" t="s">
        <v>373</v>
      </c>
      <c r="C20" s="62" t="s">
        <v>622</v>
      </c>
      <c r="D20" s="103"/>
      <c r="F20" s="62">
        <v>228.183132</v>
      </c>
      <c r="G20" s="62"/>
      <c r="H20" s="62">
        <v>150.80050299999999</v>
      </c>
      <c r="I20" s="62"/>
      <c r="J20" s="101">
        <f t="shared" si="0"/>
        <v>77.382629000000009</v>
      </c>
      <c r="K20" s="62"/>
      <c r="L20" s="102">
        <f t="shared" si="1"/>
        <v>51.314569554187756</v>
      </c>
      <c r="M20" s="95"/>
      <c r="N20" s="62">
        <v>665.13163299999997</v>
      </c>
      <c r="O20" s="62"/>
      <c r="P20" s="62">
        <v>638.648056</v>
      </c>
      <c r="Q20" s="62"/>
      <c r="R20" s="101">
        <f t="shared" si="3"/>
        <v>26.483576999999968</v>
      </c>
      <c r="S20" s="62"/>
      <c r="T20" s="102">
        <f t="shared" si="2"/>
        <v>4.146818697902674</v>
      </c>
      <c r="V20" s="43"/>
      <c r="W20" s="43"/>
    </row>
    <row r="21" spans="1:23" ht="12.75" customHeight="1" x14ac:dyDescent="0.3">
      <c r="B21" s="62" t="s">
        <v>704</v>
      </c>
      <c r="C21" s="62" t="s">
        <v>705</v>
      </c>
      <c r="D21" s="103"/>
      <c r="F21" s="62">
        <v>60.218457999999998</v>
      </c>
      <c r="G21" s="62"/>
      <c r="H21" s="62">
        <v>224.081636</v>
      </c>
      <c r="I21" s="62"/>
      <c r="J21" s="101">
        <f t="shared" si="0"/>
        <v>-163.863178</v>
      </c>
      <c r="K21" s="62"/>
      <c r="L21" s="102">
        <f t="shared" si="1"/>
        <v>-73.126553752936729</v>
      </c>
      <c r="M21" s="95"/>
      <c r="N21" s="62">
        <v>1071.8092529999999</v>
      </c>
      <c r="O21" s="62"/>
      <c r="P21" s="62">
        <v>335.03752700000001</v>
      </c>
      <c r="Q21" s="62"/>
      <c r="R21" s="101">
        <f t="shared" si="3"/>
        <v>736.77172599999994</v>
      </c>
      <c r="S21" s="62"/>
      <c r="T21" s="102">
        <f t="shared" si="2"/>
        <v>219.90722430326434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22" t="s">
        <v>668</v>
      </c>
      <c r="B23" s="222"/>
      <c r="C23" s="222"/>
      <c r="D23" s="222"/>
      <c r="E23" s="104"/>
      <c r="F23" s="97">
        <v>6152.195388999985</v>
      </c>
      <c r="G23" s="97"/>
      <c r="H23" s="97">
        <v>6074.6421250000058</v>
      </c>
      <c r="I23" s="97"/>
      <c r="J23" s="98">
        <f>F23-H23</f>
        <v>77.553263999979208</v>
      </c>
      <c r="K23" s="105"/>
      <c r="L23" s="99">
        <f>F23/H23*100-100</f>
        <v>1.27667214634441</v>
      </c>
      <c r="M23" s="100"/>
      <c r="N23" s="97">
        <v>20191.872942999998</v>
      </c>
      <c r="O23" s="97"/>
      <c r="P23" s="97">
        <v>18199.301288000006</v>
      </c>
      <c r="Q23" s="97"/>
      <c r="R23" s="98">
        <f>N23-P23</f>
        <v>1992.5716549999925</v>
      </c>
      <c r="S23" s="105"/>
      <c r="T23" s="99">
        <f>N23/P23*100-100</f>
        <v>10.948616232392538</v>
      </c>
      <c r="V23" s="43"/>
      <c r="W23" s="43"/>
    </row>
    <row r="24" spans="1:23" s="8" customFormat="1" ht="30" customHeight="1" x14ac:dyDescent="0.25">
      <c r="A24" s="220" t="s">
        <v>669</v>
      </c>
      <c r="B24" s="220"/>
      <c r="C24" s="220"/>
      <c r="D24" s="220"/>
      <c r="E24" s="106"/>
      <c r="F24" s="106">
        <v>6676.8190800000002</v>
      </c>
      <c r="G24" s="106"/>
      <c r="H24" s="106">
        <v>6530.3077899999989</v>
      </c>
      <c r="I24" s="106"/>
      <c r="J24" s="107">
        <f>F24-H24</f>
        <v>146.51129000000128</v>
      </c>
      <c r="K24" s="107"/>
      <c r="L24" s="108">
        <f>F24/H24*100-100</f>
        <v>2.2435587220614082</v>
      </c>
      <c r="M24" s="109"/>
      <c r="N24" s="106">
        <v>21728.808946000001</v>
      </c>
      <c r="O24" s="106"/>
      <c r="P24" s="106">
        <v>19615.357759999995</v>
      </c>
      <c r="Q24" s="106"/>
      <c r="R24" s="107">
        <f>N24-P24</f>
        <v>2113.4511860000057</v>
      </c>
      <c r="S24" s="107"/>
      <c r="T24" s="108">
        <f>N24/P24*100-100</f>
        <v>10.774471777974881</v>
      </c>
      <c r="V24" s="110"/>
      <c r="W24" s="110"/>
    </row>
    <row r="25" spans="1:23" ht="30" customHeight="1" x14ac:dyDescent="0.3">
      <c r="A25" s="222" t="s">
        <v>670</v>
      </c>
      <c r="B25" s="222"/>
      <c r="C25" s="222"/>
      <c r="D25" s="222"/>
      <c r="E25" s="163"/>
      <c r="F25" s="97">
        <v>6757.9380460000002</v>
      </c>
      <c r="G25" s="97"/>
      <c r="H25" s="97">
        <v>6611.1997989999991</v>
      </c>
      <c r="I25" s="97"/>
      <c r="J25" s="98">
        <f>F25-H25</f>
        <v>146.73824700000114</v>
      </c>
      <c r="K25" s="105"/>
      <c r="L25" s="99">
        <f>F25/H25*100-100</f>
        <v>2.2195403476112858</v>
      </c>
      <c r="M25" s="100"/>
      <c r="N25" s="97">
        <v>21986.712832000001</v>
      </c>
      <c r="O25" s="97"/>
      <c r="P25" s="97">
        <v>19911.703845999997</v>
      </c>
      <c r="Q25" s="97"/>
      <c r="R25" s="98">
        <f>N25-P25</f>
        <v>2075.0089860000044</v>
      </c>
      <c r="S25" s="105"/>
      <c r="T25" s="99">
        <f>N25/P25*100-100</f>
        <v>10.421051870037971</v>
      </c>
      <c r="V25" s="43"/>
      <c r="W25" s="43"/>
    </row>
    <row r="26" spans="1:23" ht="30" customHeight="1" x14ac:dyDescent="0.3">
      <c r="A26" s="220" t="s">
        <v>671</v>
      </c>
      <c r="B26" s="220"/>
      <c r="C26" s="220"/>
      <c r="D26" s="220"/>
      <c r="E26" s="106"/>
      <c r="F26" s="106">
        <v>2217.8340410000005</v>
      </c>
      <c r="G26" s="106"/>
      <c r="H26" s="106">
        <v>2032.643013000001</v>
      </c>
      <c r="I26" s="62"/>
      <c r="J26" s="107">
        <f>F26-H26</f>
        <v>185.19102799999951</v>
      </c>
      <c r="K26" s="78"/>
      <c r="L26" s="108">
        <f>F26/H26*100-100</f>
        <v>9.1108486249473799</v>
      </c>
      <c r="M26" s="111"/>
      <c r="N26" s="106">
        <v>6857.9750810000005</v>
      </c>
      <c r="O26" s="106"/>
      <c r="P26" s="106">
        <v>7216.1182509999981</v>
      </c>
      <c r="Q26" s="62"/>
      <c r="R26" s="107">
        <f>N26-P26</f>
        <v>-358.14316999999755</v>
      </c>
      <c r="S26" s="107"/>
      <c r="T26" s="108">
        <f>N26/P26*100-100</f>
        <v>-4.9631000704619339</v>
      </c>
      <c r="V26" s="43"/>
      <c r="W26" s="43"/>
    </row>
    <row r="27" spans="1:23" ht="30" customHeight="1" x14ac:dyDescent="0.3">
      <c r="A27" s="221" t="s">
        <v>672</v>
      </c>
      <c r="B27" s="221"/>
      <c r="C27" s="221"/>
      <c r="D27" s="221"/>
      <c r="E27" s="104"/>
      <c r="F27" s="97">
        <v>2136.7150750000005</v>
      </c>
      <c r="G27" s="97"/>
      <c r="H27" s="97">
        <v>1951.7510040000009</v>
      </c>
      <c r="I27" s="97"/>
      <c r="J27" s="98">
        <f>F27-H27</f>
        <v>184.96407099999965</v>
      </c>
      <c r="K27" s="105"/>
      <c r="L27" s="99">
        <f>F27/H27*100-100</f>
        <v>9.4768272500399036</v>
      </c>
      <c r="M27" s="100"/>
      <c r="N27" s="97">
        <v>6600.0711950000004</v>
      </c>
      <c r="O27" s="97"/>
      <c r="P27" s="97">
        <v>6919.7721649999994</v>
      </c>
      <c r="Q27" s="97"/>
      <c r="R27" s="98">
        <f>N27-P27</f>
        <v>-319.70096999999896</v>
      </c>
      <c r="S27" s="105"/>
      <c r="T27" s="99">
        <f>N27/P27*100-100</f>
        <v>-4.6201083269336038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9" t="s">
        <v>629</v>
      </c>
      <c r="B34" s="229"/>
      <c r="C34" s="229"/>
      <c r="D34" s="229"/>
      <c r="E34" s="114"/>
      <c r="F34" s="230" t="s">
        <v>630</v>
      </c>
      <c r="G34" s="230"/>
      <c r="H34" s="230"/>
      <c r="I34" s="230"/>
      <c r="J34" s="230"/>
      <c r="K34" s="230"/>
      <c r="L34" s="230"/>
      <c r="N34" s="65"/>
      <c r="P34" s="65"/>
    </row>
    <row r="35" spans="1:16" ht="30" customHeight="1" x14ac:dyDescent="0.3">
      <c r="A35" s="231" t="s">
        <v>631</v>
      </c>
      <c r="B35" s="231"/>
      <c r="C35" s="231"/>
      <c r="D35" s="231"/>
      <c r="E35" s="114"/>
      <c r="F35" s="228" t="s">
        <v>632</v>
      </c>
      <c r="G35" s="228"/>
      <c r="H35" s="228"/>
      <c r="I35" s="228"/>
      <c r="J35" s="228"/>
      <c r="K35" s="228"/>
      <c r="L35" s="228"/>
    </row>
    <row r="36" spans="1:16" ht="30" customHeight="1" x14ac:dyDescent="0.3">
      <c r="A36" s="229" t="s">
        <v>633</v>
      </c>
      <c r="B36" s="229"/>
      <c r="C36" s="229"/>
      <c r="D36" s="229"/>
      <c r="E36" s="114"/>
      <c r="F36" s="230" t="s">
        <v>632</v>
      </c>
      <c r="G36" s="230"/>
      <c r="H36" s="230"/>
      <c r="I36" s="230"/>
      <c r="J36" s="230"/>
      <c r="K36" s="230"/>
      <c r="L36" s="230"/>
    </row>
    <row r="37" spans="1:16" ht="30" customHeight="1" x14ac:dyDescent="0.3">
      <c r="A37" s="227" t="s">
        <v>634</v>
      </c>
      <c r="B37" s="227"/>
      <c r="C37" s="227"/>
      <c r="D37" s="227"/>
      <c r="E37" s="114"/>
      <c r="F37" s="228" t="s">
        <v>630</v>
      </c>
      <c r="G37" s="228"/>
      <c r="H37" s="228"/>
      <c r="I37" s="228"/>
      <c r="J37" s="228"/>
      <c r="K37" s="228"/>
      <c r="L37" s="228"/>
    </row>
    <row r="38" spans="1:16" x14ac:dyDescent="0.3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2" t="s">
        <v>673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8"/>
    </row>
    <row r="3" spans="1:21" s="85" customFormat="1" ht="6.75" customHeight="1" thickBot="1" x14ac:dyDescent="0.3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1:21" ht="12" customHeight="1" thickBot="1" x14ac:dyDescent="0.35">
      <c r="A4" s="204" t="s">
        <v>162</v>
      </c>
      <c r="B4" s="204" t="s">
        <v>163</v>
      </c>
      <c r="C4" s="208" t="s">
        <v>714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04" t="s">
        <v>533</v>
      </c>
      <c r="S4" s="204" t="s">
        <v>520</v>
      </c>
      <c r="U4" s="28"/>
    </row>
    <row r="5" spans="1:21" ht="21.75" customHeight="1" thickBot="1" x14ac:dyDescent="0.25">
      <c r="A5" s="205"/>
      <c r="B5" s="205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5"/>
      <c r="S5" s="205"/>
    </row>
    <row r="6" spans="1:21" ht="13.8" x14ac:dyDescent="0.3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5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5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5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5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5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5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5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5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5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5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5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5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5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5">
      <c r="A21" s="167"/>
      <c r="B21" s="79" t="s">
        <v>340</v>
      </c>
      <c r="C21" s="168">
        <v>744.86636299999998</v>
      </c>
      <c r="D21" s="168">
        <v>40.061006999999996</v>
      </c>
      <c r="E21" s="168">
        <v>135.21341000000001</v>
      </c>
      <c r="F21" s="168">
        <v>7.7313390000000002</v>
      </c>
      <c r="G21" s="168">
        <v>6.2803069999999996</v>
      </c>
      <c r="H21" s="168">
        <v>7.2754620000000001</v>
      </c>
      <c r="I21" s="168">
        <v>51.527915</v>
      </c>
      <c r="J21" s="168">
        <v>43.169879999999999</v>
      </c>
      <c r="K21" s="168">
        <v>6.824192</v>
      </c>
      <c r="L21" s="168">
        <v>1817.3317509999999</v>
      </c>
      <c r="M21" s="168">
        <v>5.3302009999999997</v>
      </c>
      <c r="N21" s="168">
        <v>21.067516000000001</v>
      </c>
      <c r="O21" s="168">
        <v>836.33626500000003</v>
      </c>
      <c r="P21" s="168">
        <v>21.797795000000001</v>
      </c>
      <c r="Q21" s="168">
        <v>52.915123000000001</v>
      </c>
      <c r="R21" s="167"/>
      <c r="S21" s="79" t="s">
        <v>538</v>
      </c>
    </row>
    <row r="22" spans="1:19" ht="12" x14ac:dyDescent="0.25">
      <c r="A22" s="167"/>
      <c r="B22" s="79" t="s">
        <v>341</v>
      </c>
      <c r="C22" s="168">
        <v>767.23473899999999</v>
      </c>
      <c r="D22" s="168">
        <v>35.898839000000002</v>
      </c>
      <c r="E22" s="168">
        <v>186.059496</v>
      </c>
      <c r="F22" s="168">
        <v>16.763442000000001</v>
      </c>
      <c r="G22" s="168">
        <v>7.1778199999999996</v>
      </c>
      <c r="H22" s="168">
        <v>6.068759</v>
      </c>
      <c r="I22" s="168">
        <v>47.926727</v>
      </c>
      <c r="J22" s="168">
        <v>42.486293000000003</v>
      </c>
      <c r="K22" s="168">
        <v>6.5255229999999997</v>
      </c>
      <c r="L22" s="168">
        <v>1706.7167139999999</v>
      </c>
      <c r="M22" s="168">
        <v>6.1401899999999996</v>
      </c>
      <c r="N22" s="168">
        <v>31.429123000000001</v>
      </c>
      <c r="O22" s="168">
        <v>793.49600699999996</v>
      </c>
      <c r="P22" s="168">
        <v>18.428581999999999</v>
      </c>
      <c r="Q22" s="168">
        <v>40.313191000000003</v>
      </c>
      <c r="R22" s="167"/>
      <c r="S22" s="79" t="s">
        <v>539</v>
      </c>
    </row>
    <row r="23" spans="1:19" ht="12" x14ac:dyDescent="0.25">
      <c r="A23" s="167"/>
      <c r="B23" s="79" t="s">
        <v>342</v>
      </c>
      <c r="C23" s="168">
        <v>851.79234399999996</v>
      </c>
      <c r="D23" s="168">
        <v>37.760137</v>
      </c>
      <c r="E23" s="168">
        <v>164.638597</v>
      </c>
      <c r="F23" s="168">
        <v>9.0522050000000007</v>
      </c>
      <c r="G23" s="168">
        <v>5.7732489999999999</v>
      </c>
      <c r="H23" s="168">
        <v>7.4457199999999997</v>
      </c>
      <c r="I23" s="168">
        <v>48.281559000000001</v>
      </c>
      <c r="J23" s="168">
        <v>43.124786</v>
      </c>
      <c r="K23" s="168">
        <v>10.046938000000001</v>
      </c>
      <c r="L23" s="168">
        <v>1890.120838</v>
      </c>
      <c r="M23" s="168">
        <v>9.3614230000000003</v>
      </c>
      <c r="N23" s="168">
        <v>26.042339999999999</v>
      </c>
      <c r="O23" s="168">
        <v>869.55186600000002</v>
      </c>
      <c r="P23" s="168">
        <v>17.952376000000001</v>
      </c>
      <c r="Q23" s="168">
        <v>60.002513</v>
      </c>
      <c r="R23" s="167"/>
      <c r="S23" s="79" t="s">
        <v>540</v>
      </c>
    </row>
    <row r="24" spans="1:19" ht="12" x14ac:dyDescent="0.25">
      <c r="A24" s="167"/>
      <c r="B24" s="79" t="s">
        <v>343</v>
      </c>
      <c r="C24" s="168">
        <v>812.93736100000001</v>
      </c>
      <c r="D24" s="168">
        <v>36.881543000000001</v>
      </c>
      <c r="E24" s="168">
        <v>223.53558899999999</v>
      </c>
      <c r="F24" s="168">
        <v>7.6404719999999999</v>
      </c>
      <c r="G24" s="168">
        <v>5.1255100000000002</v>
      </c>
      <c r="H24" s="168">
        <v>6.2315379999999996</v>
      </c>
      <c r="I24" s="168">
        <v>43.300328</v>
      </c>
      <c r="J24" s="168">
        <v>38.405380999999998</v>
      </c>
      <c r="K24" s="168">
        <v>5.8439920000000001</v>
      </c>
      <c r="L24" s="168">
        <v>1750.7030219999999</v>
      </c>
      <c r="M24" s="168">
        <v>3.3645010000000002</v>
      </c>
      <c r="N24" s="168">
        <v>32.122867999999997</v>
      </c>
      <c r="O24" s="168">
        <v>805.81800699999997</v>
      </c>
      <c r="P24" s="168">
        <v>17.789686</v>
      </c>
      <c r="Q24" s="168">
        <v>37.120752000000003</v>
      </c>
      <c r="R24" s="167"/>
      <c r="S24" s="79" t="s">
        <v>541</v>
      </c>
    </row>
    <row r="25" spans="1:19" ht="12" x14ac:dyDescent="0.25">
      <c r="A25" s="167"/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7"/>
      <c r="S25" s="79" t="s">
        <v>542</v>
      </c>
    </row>
    <row r="26" spans="1:19" ht="12" x14ac:dyDescent="0.25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79" t="s">
        <v>543</v>
      </c>
    </row>
    <row r="27" spans="1:19" ht="12" x14ac:dyDescent="0.25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79" t="s">
        <v>544</v>
      </c>
    </row>
    <row r="28" spans="1:19" ht="12" x14ac:dyDescent="0.25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79" t="s">
        <v>545</v>
      </c>
    </row>
    <row r="29" spans="1:19" ht="12" x14ac:dyDescent="0.25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546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547</v>
      </c>
    </row>
    <row r="31" spans="1:19" ht="21.75" customHeight="1" thickBot="1" x14ac:dyDescent="0.25">
      <c r="A31" s="204" t="s">
        <v>162</v>
      </c>
      <c r="B31" s="204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4" t="s">
        <v>533</v>
      </c>
      <c r="S31" s="204" t="s">
        <v>520</v>
      </c>
    </row>
    <row r="32" spans="1:19" ht="12" customHeight="1" thickBot="1" x14ac:dyDescent="0.3">
      <c r="A32" s="205"/>
      <c r="B32" s="205"/>
      <c r="C32" s="211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3"/>
      <c r="R32" s="205"/>
      <c r="S32" s="205"/>
    </row>
    <row r="33" spans="1:19" ht="18.75" customHeight="1" thickBot="1" x14ac:dyDescent="0.3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3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79"/>
      <c r="S34" s="79"/>
    </row>
    <row r="35" spans="1:19" ht="12" customHeight="1" thickBot="1" x14ac:dyDescent="0.3">
      <c r="A35" s="204" t="s">
        <v>162</v>
      </c>
      <c r="B35" s="204" t="s">
        <v>163</v>
      </c>
      <c r="C35" s="208" t="s">
        <v>714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  <c r="R35" s="204" t="s">
        <v>533</v>
      </c>
      <c r="S35" s="204" t="s">
        <v>520</v>
      </c>
    </row>
    <row r="36" spans="1:19" ht="21.75" customHeight="1" thickBot="1" x14ac:dyDescent="0.25">
      <c r="A36" s="205"/>
      <c r="B36" s="205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5"/>
      <c r="S36" s="205"/>
    </row>
    <row r="37" spans="1:19" ht="11.4" customHeight="1" x14ac:dyDescent="0.25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" customHeight="1" x14ac:dyDescent="0.25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" customHeight="1" x14ac:dyDescent="0.25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" customHeight="1" x14ac:dyDescent="0.25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" customHeight="1" x14ac:dyDescent="0.25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" customHeight="1" x14ac:dyDescent="0.25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" customHeight="1" x14ac:dyDescent="0.25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" customHeight="1" x14ac:dyDescent="0.25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" customHeight="1" x14ac:dyDescent="0.25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" customHeight="1" x14ac:dyDescent="0.25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" customHeight="1" x14ac:dyDescent="0.25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" customHeight="1" x14ac:dyDescent="0.25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5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5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5">
      <c r="A52" s="167"/>
      <c r="B52" s="79" t="s">
        <v>340</v>
      </c>
      <c r="C52" s="168">
        <v>39.320456999999998</v>
      </c>
      <c r="D52" s="168">
        <v>327.23192799999998</v>
      </c>
      <c r="E52" s="168">
        <v>3.4544069999999998</v>
      </c>
      <c r="F52" s="168">
        <v>6.9628949999999996</v>
      </c>
      <c r="G52" s="168">
        <v>11.034936</v>
      </c>
      <c r="H52" s="168">
        <v>6.7273899999999998</v>
      </c>
      <c r="I52" s="168">
        <v>245.70551</v>
      </c>
      <c r="J52" s="168">
        <v>118.617874</v>
      </c>
      <c r="K52" s="168">
        <v>283.60971799999993</v>
      </c>
      <c r="L52" s="168">
        <v>56.706952000000001</v>
      </c>
      <c r="M52" s="168">
        <v>54.215536</v>
      </c>
      <c r="N52" s="168">
        <v>97.092252999999999</v>
      </c>
      <c r="O52" s="168">
        <v>37.201144999999997</v>
      </c>
      <c r="P52" s="169">
        <v>1986.6783879999994</v>
      </c>
      <c r="Q52" s="169">
        <v>1703.0686699999992</v>
      </c>
      <c r="R52" s="167"/>
      <c r="S52" s="79" t="s">
        <v>538</v>
      </c>
    </row>
    <row r="53" spans="1:19" ht="12" x14ac:dyDescent="0.25">
      <c r="A53" s="167"/>
      <c r="B53" s="79" t="s">
        <v>341</v>
      </c>
      <c r="C53" s="168">
        <v>42.879258</v>
      </c>
      <c r="D53" s="168">
        <v>290.22697399999998</v>
      </c>
      <c r="E53" s="168">
        <v>8.3756129999999995</v>
      </c>
      <c r="F53" s="168">
        <v>5.8147820000000001</v>
      </c>
      <c r="G53" s="168">
        <v>10.823683000000001</v>
      </c>
      <c r="H53" s="168">
        <v>5.5809709999999999</v>
      </c>
      <c r="I53" s="168">
        <v>209.00600600000001</v>
      </c>
      <c r="J53" s="168">
        <v>98.246793999999994</v>
      </c>
      <c r="K53" s="168">
        <v>283.69929299999944</v>
      </c>
      <c r="L53" s="168">
        <v>55.984544999999997</v>
      </c>
      <c r="M53" s="168">
        <v>46.286208999999999</v>
      </c>
      <c r="N53" s="168">
        <v>76.309128000000001</v>
      </c>
      <c r="O53" s="168">
        <v>33.987050000000004</v>
      </c>
      <c r="P53" s="169">
        <v>1835.6715929999978</v>
      </c>
      <c r="Q53" s="169">
        <v>1551.9722999999983</v>
      </c>
      <c r="R53" s="167"/>
      <c r="S53" s="79" t="s">
        <v>539</v>
      </c>
    </row>
    <row r="54" spans="1:19" ht="12" x14ac:dyDescent="0.25">
      <c r="A54" s="167"/>
      <c r="B54" s="79" t="s">
        <v>342</v>
      </c>
      <c r="C54" s="168">
        <v>43.757930000000002</v>
      </c>
      <c r="D54" s="168">
        <v>329.28445299999998</v>
      </c>
      <c r="E54" s="168">
        <v>3.1907429999999999</v>
      </c>
      <c r="F54" s="168">
        <v>7.1083980000000002</v>
      </c>
      <c r="G54" s="168">
        <v>11.321935</v>
      </c>
      <c r="H54" s="168">
        <v>5.13089</v>
      </c>
      <c r="I54" s="168">
        <v>240.54212699999999</v>
      </c>
      <c r="J54" s="168">
        <v>107.20630199999999</v>
      </c>
      <c r="K54" s="168">
        <v>294.69512500000036</v>
      </c>
      <c r="L54" s="168">
        <v>67.445760000000007</v>
      </c>
      <c r="M54" s="168">
        <v>53.824382999999997</v>
      </c>
      <c r="N54" s="168">
        <v>95.199522000000002</v>
      </c>
      <c r="O54" s="168">
        <v>42.046866999999999</v>
      </c>
      <c r="P54" s="169">
        <v>1953.3522720000012</v>
      </c>
      <c r="Q54" s="169">
        <v>1658.657147000001</v>
      </c>
      <c r="R54" s="167"/>
      <c r="S54" s="79" t="s">
        <v>540</v>
      </c>
    </row>
    <row r="55" spans="1:19" ht="12" x14ac:dyDescent="0.25">
      <c r="A55" s="167"/>
      <c r="B55" s="79" t="s">
        <v>343</v>
      </c>
      <c r="C55" s="168">
        <v>37.491154000000002</v>
      </c>
      <c r="D55" s="168">
        <v>302.18798399999997</v>
      </c>
      <c r="E55" s="168">
        <v>6.4238049999999998</v>
      </c>
      <c r="F55" s="168">
        <v>6.6284590000000003</v>
      </c>
      <c r="G55" s="168">
        <v>9.6299779999999995</v>
      </c>
      <c r="H55" s="168">
        <v>6.2475379999999996</v>
      </c>
      <c r="I55" s="168">
        <v>240.05813000000001</v>
      </c>
      <c r="J55" s="168">
        <v>101.508522</v>
      </c>
      <c r="K55" s="168">
        <v>329.25237299999958</v>
      </c>
      <c r="L55" s="168">
        <v>60.342768</v>
      </c>
      <c r="M55" s="168">
        <v>51.126438999999998</v>
      </c>
      <c r="N55" s="168">
        <v>97.052860999999993</v>
      </c>
      <c r="O55" s="168">
        <v>39.780676999999997</v>
      </c>
      <c r="P55" s="169">
        <v>1761.1909839999998</v>
      </c>
      <c r="Q55" s="169">
        <v>1431.9386110000003</v>
      </c>
      <c r="R55" s="167"/>
      <c r="S55" s="79" t="s">
        <v>541</v>
      </c>
    </row>
    <row r="56" spans="1:19" ht="12" x14ac:dyDescent="0.25">
      <c r="A56" s="167"/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9"/>
      <c r="Q56" s="169"/>
      <c r="R56" s="167"/>
      <c r="S56" s="79" t="s">
        <v>542</v>
      </c>
    </row>
    <row r="57" spans="1:19" ht="12" x14ac:dyDescent="0.25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79" t="s">
        <v>543</v>
      </c>
    </row>
    <row r="58" spans="1:19" ht="12" x14ac:dyDescent="0.25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79" t="s">
        <v>544</v>
      </c>
    </row>
    <row r="59" spans="1:19" ht="12" x14ac:dyDescent="0.25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79" t="s">
        <v>545</v>
      </c>
    </row>
    <row r="60" spans="1:19" ht="12" x14ac:dyDescent="0.25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546</v>
      </c>
    </row>
    <row r="61" spans="1:19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547</v>
      </c>
    </row>
    <row r="62" spans="1:19" ht="21" customHeight="1" thickBot="1" x14ac:dyDescent="0.25">
      <c r="A62" s="204" t="s">
        <v>162</v>
      </c>
      <c r="B62" s="204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4" t="s">
        <v>533</v>
      </c>
      <c r="S62" s="204" t="s">
        <v>520</v>
      </c>
    </row>
    <row r="63" spans="1:19" ht="12" customHeight="1" thickBot="1" x14ac:dyDescent="0.3">
      <c r="A63" s="205"/>
      <c r="B63" s="205"/>
      <c r="C63" s="211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/>
      <c r="R63" s="205"/>
      <c r="S63" s="205"/>
    </row>
    <row r="64" spans="1:19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" customHeight="1" x14ac:dyDescent="0.25">
      <c r="A67" s="215" t="s">
        <v>635</v>
      </c>
      <c r="B67" s="216"/>
      <c r="C67" s="217" t="s">
        <v>636</v>
      </c>
      <c r="D67" s="217"/>
      <c r="E67" s="79"/>
      <c r="F67" s="79"/>
      <c r="G67" s="219" t="s">
        <v>699</v>
      </c>
      <c r="H67" s="219"/>
      <c r="I67" s="219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" customHeight="1" x14ac:dyDescent="0.25">
      <c r="A68" s="215" t="s">
        <v>637</v>
      </c>
      <c r="B68" s="216"/>
      <c r="C68" s="217" t="s">
        <v>638</v>
      </c>
      <c r="D68" s="217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36"/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</row>
    <row r="2" spans="1:24" ht="29.25" customHeight="1" x14ac:dyDescent="0.3">
      <c r="A2" s="191" t="s">
        <v>674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6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5" t="s">
        <v>707</v>
      </c>
      <c r="B11" s="235"/>
      <c r="C11" s="235"/>
      <c r="D11" s="235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1750.7030219999999</v>
      </c>
      <c r="G12" s="62"/>
      <c r="H12" s="62">
        <v>1724.3651970000001</v>
      </c>
      <c r="I12" s="62"/>
      <c r="J12" s="101">
        <f t="shared" ref="J12:J21" si="0">F12-H12</f>
        <v>26.337824999999839</v>
      </c>
      <c r="K12" s="62"/>
      <c r="L12" s="102">
        <f t="shared" ref="L12:L21" si="1">F12/H12*100-100</f>
        <v>1.5273925178855166</v>
      </c>
      <c r="M12" s="95"/>
      <c r="N12" s="62">
        <v>5347.5405739999997</v>
      </c>
      <c r="O12" s="62"/>
      <c r="P12" s="62">
        <v>5272.2181500000006</v>
      </c>
      <c r="Q12" s="62"/>
      <c r="R12" s="101">
        <f>N12-P12</f>
        <v>75.322423999999046</v>
      </c>
      <c r="S12" s="62"/>
      <c r="T12" s="102">
        <f t="shared" ref="T12:T21" si="2">N12/P12*100-100</f>
        <v>1.4286666798868737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812.93736100000001</v>
      </c>
      <c r="G13" s="62"/>
      <c r="H13" s="62">
        <v>698.34490100000005</v>
      </c>
      <c r="I13" s="62"/>
      <c r="J13" s="101">
        <f t="shared" si="0"/>
        <v>114.59245999999996</v>
      </c>
      <c r="K13" s="62"/>
      <c r="L13" s="102">
        <f t="shared" si="1"/>
        <v>16.409149667436324</v>
      </c>
      <c r="M13" s="95"/>
      <c r="N13" s="62">
        <v>2431.9644440000002</v>
      </c>
      <c r="P13" s="62">
        <v>2233.6689570000003</v>
      </c>
      <c r="Q13" s="62"/>
      <c r="R13" s="101">
        <f>N13-P13</f>
        <v>198.29548699999987</v>
      </c>
      <c r="S13" s="62"/>
      <c r="T13" s="102">
        <f t="shared" si="2"/>
        <v>8.8775682886476943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805.81800699999997</v>
      </c>
      <c r="G14" s="62"/>
      <c r="H14" s="62">
        <v>847.71227299999998</v>
      </c>
      <c r="I14" s="62"/>
      <c r="J14" s="101">
        <f t="shared" si="0"/>
        <v>-41.894266000000016</v>
      </c>
      <c r="K14" s="62"/>
      <c r="L14" s="102">
        <f t="shared" si="1"/>
        <v>-4.9420383937274863</v>
      </c>
      <c r="M14" s="95"/>
      <c r="N14" s="62">
        <v>2468.8658800000003</v>
      </c>
      <c r="O14" s="62"/>
      <c r="P14" s="62">
        <v>2524.790794</v>
      </c>
      <c r="Q14" s="62"/>
      <c r="R14" s="101">
        <f t="shared" ref="R14:R21" si="3">N14-P14</f>
        <v>-55.924913999999717</v>
      </c>
      <c r="S14" s="62"/>
      <c r="T14" s="102">
        <f t="shared" si="2"/>
        <v>-2.2150316031293187</v>
      </c>
      <c r="V14" s="43"/>
      <c r="W14" s="43"/>
    </row>
    <row r="15" spans="1:24" ht="12.75" customHeight="1" x14ac:dyDescent="0.3">
      <c r="B15" s="62" t="s">
        <v>373</v>
      </c>
      <c r="C15" s="62" t="s">
        <v>622</v>
      </c>
      <c r="D15" s="103"/>
      <c r="F15" s="62">
        <v>337.59066200000001</v>
      </c>
      <c r="G15" s="62"/>
      <c r="H15" s="62">
        <v>556.95817599999998</v>
      </c>
      <c r="I15" s="62"/>
      <c r="J15" s="101">
        <f t="shared" si="0"/>
        <v>-219.36751399999997</v>
      </c>
      <c r="K15" s="62"/>
      <c r="L15" s="102">
        <f t="shared" si="1"/>
        <v>-39.386712225946383</v>
      </c>
      <c r="M15" s="95"/>
      <c r="N15" s="62">
        <v>1221.3430290000001</v>
      </c>
      <c r="P15" s="62">
        <v>1419.1539269999998</v>
      </c>
      <c r="Q15" s="62"/>
      <c r="R15" s="101">
        <f t="shared" si="3"/>
        <v>-197.81089799999972</v>
      </c>
      <c r="S15" s="62"/>
      <c r="T15" s="102">
        <f t="shared" si="2"/>
        <v>-13.938649940402115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621</v>
      </c>
      <c r="D16" s="103"/>
      <c r="F16" s="62">
        <v>329.25237300000003</v>
      </c>
      <c r="G16" s="62"/>
      <c r="H16" s="62">
        <v>269.50904800000001</v>
      </c>
      <c r="I16" s="62"/>
      <c r="J16" s="101">
        <f t="shared" si="0"/>
        <v>59.743325000000027</v>
      </c>
      <c r="K16" s="62"/>
      <c r="L16" s="102">
        <f t="shared" si="1"/>
        <v>22.167465412886628</v>
      </c>
      <c r="M16" s="95"/>
      <c r="N16" s="62">
        <v>907.64679100000012</v>
      </c>
      <c r="P16" s="62">
        <v>906.40436999999986</v>
      </c>
      <c r="Q16" s="62"/>
      <c r="R16" s="101">
        <f t="shared" si="3"/>
        <v>1.2424210000002631</v>
      </c>
      <c r="S16" s="62"/>
      <c r="T16" s="102">
        <f t="shared" si="2"/>
        <v>0.13707138238976313</v>
      </c>
      <c r="V16" s="43"/>
      <c r="W16" s="43"/>
    </row>
    <row r="17" spans="1:23" ht="12.75" customHeight="1" x14ac:dyDescent="0.3">
      <c r="B17" s="62" t="s">
        <v>368</v>
      </c>
      <c r="C17" s="62" t="s">
        <v>617</v>
      </c>
      <c r="D17" s="103"/>
      <c r="F17" s="62">
        <v>302.18798399999997</v>
      </c>
      <c r="G17" s="62"/>
      <c r="H17" s="62">
        <v>304.93311299999999</v>
      </c>
      <c r="I17" s="62"/>
      <c r="J17" s="101">
        <f t="shared" si="0"/>
        <v>-2.7451290000000199</v>
      </c>
      <c r="K17" s="62"/>
      <c r="L17" s="102">
        <f t="shared" si="1"/>
        <v>-0.90023971912818013</v>
      </c>
      <c r="M17" s="95"/>
      <c r="N17" s="62">
        <v>921.69941099999983</v>
      </c>
      <c r="P17" s="62">
        <v>936.52292199999988</v>
      </c>
      <c r="Q17" s="62"/>
      <c r="R17" s="101">
        <f t="shared" si="3"/>
        <v>-14.823511000000053</v>
      </c>
      <c r="S17" s="62"/>
      <c r="T17" s="102">
        <f t="shared" si="2"/>
        <v>-1.5828241521674187</v>
      </c>
      <c r="V17" s="43"/>
      <c r="W17" s="43"/>
    </row>
    <row r="18" spans="1:23" ht="12.75" customHeight="1" x14ac:dyDescent="0.3">
      <c r="B18" s="62" t="s">
        <v>369</v>
      </c>
      <c r="C18" s="62" t="s">
        <v>618</v>
      </c>
      <c r="D18" s="103"/>
      <c r="F18" s="62">
        <v>240.05813000000001</v>
      </c>
      <c r="G18" s="62"/>
      <c r="H18" s="62">
        <v>259.74169599999999</v>
      </c>
      <c r="I18" s="62"/>
      <c r="J18" s="101">
        <f t="shared" si="0"/>
        <v>-19.683565999999985</v>
      </c>
      <c r="K18" s="62"/>
      <c r="L18" s="102">
        <f t="shared" si="1"/>
        <v>-7.5781310059667817</v>
      </c>
      <c r="M18" s="95"/>
      <c r="N18" s="62">
        <v>689.60626300000001</v>
      </c>
      <c r="P18" s="62">
        <v>783.61859099999992</v>
      </c>
      <c r="Q18" s="62"/>
      <c r="R18" s="101">
        <f t="shared" si="3"/>
        <v>-94.012327999999911</v>
      </c>
      <c r="S18" s="62"/>
      <c r="T18" s="102">
        <f t="shared" si="2"/>
        <v>-11.997204900413081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223.53558899999999</v>
      </c>
      <c r="G19" s="62"/>
      <c r="H19" s="62">
        <v>181.236797</v>
      </c>
      <c r="I19" s="62"/>
      <c r="J19" s="101">
        <f t="shared" si="0"/>
        <v>42.298791999999992</v>
      </c>
      <c r="K19" s="62"/>
      <c r="L19" s="102">
        <f t="shared" si="1"/>
        <v>23.338964658484883</v>
      </c>
      <c r="M19" s="95"/>
      <c r="N19" s="62">
        <v>574.23368200000004</v>
      </c>
      <c r="P19" s="62">
        <v>507.17819299999996</v>
      </c>
      <c r="Q19" s="62"/>
      <c r="R19" s="101">
        <f t="shared" si="3"/>
        <v>67.05548900000008</v>
      </c>
      <c r="S19" s="62"/>
      <c r="T19" s="102">
        <f t="shared" si="2"/>
        <v>13.221287887667543</v>
      </c>
      <c r="V19" s="43"/>
      <c r="W19" s="43"/>
    </row>
    <row r="20" spans="1:23" ht="12.75" customHeight="1" x14ac:dyDescent="0.3">
      <c r="B20" s="62" t="s">
        <v>627</v>
      </c>
      <c r="C20" s="62" t="s">
        <v>628</v>
      </c>
      <c r="D20" s="103"/>
      <c r="F20" s="62">
        <v>101.508522</v>
      </c>
      <c r="G20" s="62"/>
      <c r="H20" s="62">
        <v>99.173978000000005</v>
      </c>
      <c r="I20" s="62"/>
      <c r="J20" s="101">
        <f t="shared" si="0"/>
        <v>2.334543999999994</v>
      </c>
      <c r="K20" s="62"/>
      <c r="L20" s="102">
        <f t="shared" si="1"/>
        <v>2.3539884625783429</v>
      </c>
      <c r="M20" s="95"/>
      <c r="N20" s="62">
        <v>306.96161799999999</v>
      </c>
      <c r="P20" s="62">
        <v>316.39291400000002</v>
      </c>
      <c r="Q20" s="62"/>
      <c r="R20" s="101">
        <f t="shared" si="3"/>
        <v>-9.4312960000000317</v>
      </c>
      <c r="S20" s="62"/>
      <c r="T20" s="102">
        <f t="shared" si="2"/>
        <v>-2.9808809182117244</v>
      </c>
      <c r="V20" s="43"/>
      <c r="W20" s="43"/>
    </row>
    <row r="21" spans="1:23" ht="12.75" customHeight="1" x14ac:dyDescent="0.3">
      <c r="B21" s="62" t="s">
        <v>708</v>
      </c>
      <c r="C21" s="62" t="s">
        <v>709</v>
      </c>
      <c r="D21" s="103"/>
      <c r="F21" s="62">
        <v>99.560580000000002</v>
      </c>
      <c r="G21" s="62"/>
      <c r="H21" s="62">
        <v>67.260356999999999</v>
      </c>
      <c r="I21" s="62"/>
      <c r="J21" s="101">
        <f t="shared" si="0"/>
        <v>32.300223000000003</v>
      </c>
      <c r="K21" s="62"/>
      <c r="L21" s="102">
        <f t="shared" si="1"/>
        <v>48.022675526387701</v>
      </c>
      <c r="M21" s="95"/>
      <c r="N21" s="62">
        <v>266.58906300000001</v>
      </c>
      <c r="P21" s="62">
        <v>283.262764</v>
      </c>
      <c r="Q21" s="62"/>
      <c r="R21" s="101">
        <f t="shared" si="3"/>
        <v>-16.673700999999994</v>
      </c>
      <c r="S21" s="62"/>
      <c r="T21" s="102">
        <f t="shared" si="2"/>
        <v>-5.8863017378450735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22" t="s">
        <v>668</v>
      </c>
      <c r="B23" s="222"/>
      <c r="C23" s="222"/>
      <c r="D23" s="222"/>
      <c r="E23" s="104"/>
      <c r="F23" s="97">
        <v>4387.2067230000112</v>
      </c>
      <c r="G23" s="97"/>
      <c r="H23" s="97">
        <v>4284.0963300000021</v>
      </c>
      <c r="I23" s="97"/>
      <c r="J23" s="98">
        <f>F23-H23</f>
        <v>103.11039300000903</v>
      </c>
      <c r="K23" s="105"/>
      <c r="L23" s="99">
        <f>F23/H23*100-100</f>
        <v>2.4068177990761654</v>
      </c>
      <c r="M23" s="100"/>
      <c r="N23" s="97">
        <v>13217.557102000013</v>
      </c>
      <c r="O23" s="97"/>
      <c r="P23" s="97">
        <v>13150.719504000026</v>
      </c>
      <c r="Q23" s="97"/>
      <c r="R23" s="98">
        <f>N23-P23</f>
        <v>66.837597999987338</v>
      </c>
      <c r="S23" s="105"/>
      <c r="T23" s="99">
        <f>N23/P23*100-100</f>
        <v>0.50824289864638672</v>
      </c>
      <c r="V23" s="43"/>
      <c r="W23" s="43"/>
    </row>
    <row r="24" spans="1:23" s="8" customFormat="1" ht="30" customHeight="1" x14ac:dyDescent="0.25">
      <c r="A24" s="220" t="s">
        <v>669</v>
      </c>
      <c r="B24" s="220"/>
      <c r="C24" s="220"/>
      <c r="D24" s="220"/>
      <c r="E24" s="106"/>
      <c r="F24" s="106">
        <v>4785.2988649999998</v>
      </c>
      <c r="G24" s="106"/>
      <c r="H24" s="106">
        <v>4679.7759079999996</v>
      </c>
      <c r="I24" s="106"/>
      <c r="J24" s="107">
        <f>F24-H24</f>
        <v>105.52295700000013</v>
      </c>
      <c r="K24" s="107"/>
      <c r="L24" s="108">
        <f>F24/H24*100-100</f>
        <v>2.2548720082859148</v>
      </c>
      <c r="M24" s="109"/>
      <c r="N24" s="106">
        <v>14438.491524000001</v>
      </c>
      <c r="O24" s="106"/>
      <c r="P24" s="106">
        <v>14394.793474999999</v>
      </c>
      <c r="Q24" s="106"/>
      <c r="R24" s="107">
        <f>N24-P24</f>
        <v>43.698049000002356</v>
      </c>
      <c r="S24" s="107"/>
      <c r="T24" s="108">
        <f>N24/P24*100-100</f>
        <v>0.30356843309975545</v>
      </c>
      <c r="V24" s="110"/>
      <c r="W24" s="110"/>
    </row>
    <row r="25" spans="1:23" ht="30" customHeight="1" x14ac:dyDescent="0.3">
      <c r="A25" s="222" t="s">
        <v>670</v>
      </c>
      <c r="B25" s="222"/>
      <c r="C25" s="222"/>
      <c r="D25" s="222"/>
      <c r="E25" s="163"/>
      <c r="F25" s="97">
        <v>5114.551238</v>
      </c>
      <c r="G25" s="97"/>
      <c r="H25" s="97">
        <v>4949.2849560000004</v>
      </c>
      <c r="I25" s="97"/>
      <c r="J25" s="98">
        <f>F25-H25</f>
        <v>165.26628199999959</v>
      </c>
      <c r="K25" s="105"/>
      <c r="L25" s="99">
        <f>F25/H25*100-100</f>
        <v>3.3391951255432986</v>
      </c>
      <c r="M25" s="100"/>
      <c r="N25" s="97">
        <v>15346.138314999998</v>
      </c>
      <c r="O25" s="97"/>
      <c r="P25" s="97">
        <v>15301.197844999999</v>
      </c>
      <c r="Q25" s="97"/>
      <c r="R25" s="98">
        <f>N25-P25</f>
        <v>44.94046999999955</v>
      </c>
      <c r="S25" s="105"/>
      <c r="T25" s="99">
        <f>N25/P25*100-100</f>
        <v>0.29370556772903456</v>
      </c>
      <c r="V25" s="43"/>
      <c r="W25" s="43"/>
    </row>
    <row r="26" spans="1:23" ht="30" customHeight="1" x14ac:dyDescent="0.3">
      <c r="A26" s="220" t="s">
        <v>671</v>
      </c>
      <c r="B26" s="220"/>
      <c r="C26" s="220"/>
      <c r="D26" s="220"/>
      <c r="E26" s="106"/>
      <c r="F26" s="106">
        <v>1761.1909839999998</v>
      </c>
      <c r="G26" s="106"/>
      <c r="H26" s="106">
        <v>1871.805918</v>
      </c>
      <c r="I26" s="106"/>
      <c r="J26" s="107">
        <f>F26-H26</f>
        <v>-110.61493400000018</v>
      </c>
      <c r="K26" s="107"/>
      <c r="L26" s="108">
        <f>F26/H26*100-100</f>
        <v>-5.9095300926386045</v>
      </c>
      <c r="M26" s="111"/>
      <c r="N26" s="106">
        <v>5550.214848999999</v>
      </c>
      <c r="O26" s="106"/>
      <c r="P26" s="106">
        <v>5842.5929709999991</v>
      </c>
      <c r="Q26" s="62"/>
      <c r="R26" s="107">
        <f>N26-P26</f>
        <v>-292.37812200000008</v>
      </c>
      <c r="S26" s="107"/>
      <c r="T26" s="108">
        <f>N26/P26*100-100</f>
        <v>-5.0042527941144215</v>
      </c>
      <c r="V26" s="43"/>
      <c r="W26" s="43"/>
    </row>
    <row r="27" spans="1:23" ht="30" customHeight="1" x14ac:dyDescent="0.3">
      <c r="A27" s="221" t="s">
        <v>672</v>
      </c>
      <c r="B27" s="221"/>
      <c r="C27" s="221"/>
      <c r="D27" s="221"/>
      <c r="E27" s="104"/>
      <c r="F27" s="97">
        <v>1431.9386110000003</v>
      </c>
      <c r="G27" s="97"/>
      <c r="H27" s="97">
        <v>1602.2968700000001</v>
      </c>
      <c r="I27" s="97"/>
      <c r="J27" s="98">
        <f>F27-H27</f>
        <v>-170.35825899999986</v>
      </c>
      <c r="K27" s="105"/>
      <c r="L27" s="99">
        <f>F27/H27*100-100</f>
        <v>-10.63212830216662</v>
      </c>
      <c r="M27" s="100"/>
      <c r="N27" s="97">
        <v>4642.5680579999998</v>
      </c>
      <c r="O27" s="97"/>
      <c r="P27" s="97">
        <v>4936.1886009999998</v>
      </c>
      <c r="Q27" s="97"/>
      <c r="R27" s="98">
        <f>N27-P27</f>
        <v>-293.620543</v>
      </c>
      <c r="S27" s="105"/>
      <c r="T27" s="99">
        <f>N27/P27*100-100</f>
        <v>-5.9483250486117356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9" t="s">
        <v>629</v>
      </c>
      <c r="B34" s="229"/>
      <c r="C34" s="229"/>
      <c r="D34" s="229"/>
      <c r="E34" s="114"/>
      <c r="F34" s="230" t="s">
        <v>630</v>
      </c>
      <c r="G34" s="230"/>
      <c r="H34" s="230"/>
      <c r="I34" s="230"/>
      <c r="J34" s="230"/>
      <c r="K34" s="230"/>
      <c r="L34" s="230"/>
      <c r="N34" s="65"/>
      <c r="P34" s="65"/>
    </row>
    <row r="35" spans="1:16" ht="30" customHeight="1" x14ac:dyDescent="0.3">
      <c r="A35" s="231" t="s">
        <v>631</v>
      </c>
      <c r="B35" s="231"/>
      <c r="C35" s="231"/>
      <c r="D35" s="231"/>
      <c r="E35" s="114"/>
      <c r="F35" s="228" t="s">
        <v>632</v>
      </c>
      <c r="G35" s="228"/>
      <c r="H35" s="228"/>
      <c r="I35" s="228"/>
      <c r="J35" s="228"/>
      <c r="K35" s="228"/>
      <c r="L35" s="228"/>
    </row>
    <row r="36" spans="1:16" ht="30" customHeight="1" x14ac:dyDescent="0.3">
      <c r="A36" s="229" t="s">
        <v>633</v>
      </c>
      <c r="B36" s="229"/>
      <c r="C36" s="229"/>
      <c r="D36" s="229"/>
      <c r="E36" s="114"/>
      <c r="F36" s="230" t="s">
        <v>632</v>
      </c>
      <c r="G36" s="230"/>
      <c r="H36" s="230"/>
      <c r="I36" s="230"/>
      <c r="J36" s="230"/>
      <c r="K36" s="230"/>
      <c r="L36" s="230"/>
    </row>
    <row r="37" spans="1:16" ht="30" customHeight="1" x14ac:dyDescent="0.3">
      <c r="A37" s="227" t="s">
        <v>634</v>
      </c>
      <c r="B37" s="227"/>
      <c r="C37" s="227"/>
      <c r="D37" s="227"/>
      <c r="E37" s="114"/>
      <c r="F37" s="228" t="s">
        <v>630</v>
      </c>
      <c r="G37" s="228"/>
      <c r="H37" s="228"/>
      <c r="I37" s="228"/>
      <c r="J37" s="228"/>
      <c r="K37" s="228"/>
      <c r="L37" s="228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3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3" t="s">
        <v>350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</row>
    <row r="3" spans="1:23" ht="18" customHeight="1" thickBot="1" x14ac:dyDescent="0.35">
      <c r="A3" s="241" t="s">
        <v>570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08" t="s">
        <v>715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10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101.096777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647.36511199999961</v>
      </c>
      <c r="N19" s="172">
        <v>529.61155599999995</v>
      </c>
      <c r="O19" s="172">
        <v>152.997052</v>
      </c>
      <c r="P19" s="172">
        <v>25.501017999999998</v>
      </c>
      <c r="Q19" s="172">
        <v>584.80442399999993</v>
      </c>
      <c r="R19" s="172">
        <v>229.93238599999998</v>
      </c>
      <c r="S19" s="172">
        <v>541.85712000000001</v>
      </c>
      <c r="T19" s="172">
        <v>582.43213999999989</v>
      </c>
      <c r="U19" s="172">
        <v>0.28420000000000001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652.20255999999995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669.55195100000003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150.13824299999999</v>
      </c>
      <c r="D21" s="172">
        <v>328.99410999999998</v>
      </c>
      <c r="E21" s="172">
        <v>99.223785000000007</v>
      </c>
      <c r="F21" s="172">
        <v>684.97256900000002</v>
      </c>
      <c r="G21" s="172">
        <v>231.05331700000011</v>
      </c>
      <c r="H21" s="172">
        <v>2307.3249600000008</v>
      </c>
      <c r="I21" s="172">
        <v>506.96007699999996</v>
      </c>
      <c r="J21" s="172">
        <v>7.305409</v>
      </c>
      <c r="K21" s="172">
        <v>337.90840399999996</v>
      </c>
      <c r="L21" s="172">
        <v>889.490634</v>
      </c>
      <c r="M21" s="172">
        <v>706.88427599999966</v>
      </c>
      <c r="N21" s="172">
        <v>790.50364300000001</v>
      </c>
      <c r="O21" s="172">
        <v>163.46872099999999</v>
      </c>
      <c r="P21" s="172">
        <v>29.178236000000002</v>
      </c>
      <c r="Q21" s="172">
        <v>650.216632</v>
      </c>
      <c r="R21" s="172">
        <v>230.16917699999999</v>
      </c>
      <c r="S21" s="172">
        <v>503.13967200000013</v>
      </c>
      <c r="T21" s="172">
        <v>656.57401500000003</v>
      </c>
      <c r="U21" s="172">
        <v>0.70974899999999996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134.672268</v>
      </c>
      <c r="D22" s="172">
        <v>385.99830600000001</v>
      </c>
      <c r="E22" s="172">
        <v>59.015328000000004</v>
      </c>
      <c r="F22" s="172">
        <v>721.80597</v>
      </c>
      <c r="G22" s="172">
        <v>242.16756199999998</v>
      </c>
      <c r="H22" s="172">
        <v>2855.917570999999</v>
      </c>
      <c r="I22" s="172">
        <v>535.52368899999999</v>
      </c>
      <c r="J22" s="172">
        <v>19.768013</v>
      </c>
      <c r="K22" s="172">
        <v>249.03557900000007</v>
      </c>
      <c r="L22" s="172">
        <v>814.76645599999983</v>
      </c>
      <c r="M22" s="172">
        <v>656.77481699999987</v>
      </c>
      <c r="N22" s="172">
        <v>691.41895399999999</v>
      </c>
      <c r="O22" s="172">
        <v>137.578091</v>
      </c>
      <c r="P22" s="172">
        <v>44.220077999999994</v>
      </c>
      <c r="Q22" s="172">
        <v>560.98543499999994</v>
      </c>
      <c r="R22" s="172">
        <v>227.29023800000004</v>
      </c>
      <c r="S22" s="172">
        <v>485.43877500000025</v>
      </c>
      <c r="T22" s="172">
        <v>624.51004799999998</v>
      </c>
      <c r="U22" s="172">
        <v>0.74522399999999989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177.11375300000006</v>
      </c>
      <c r="D23" s="172">
        <v>409.40248399999996</v>
      </c>
      <c r="E23" s="172">
        <v>87.102506000000005</v>
      </c>
      <c r="F23" s="172">
        <v>764.17484400000012</v>
      </c>
      <c r="G23" s="172">
        <v>257.03137399999991</v>
      </c>
      <c r="H23" s="172">
        <v>3181.1875039999977</v>
      </c>
      <c r="I23" s="172">
        <v>354.69741799999997</v>
      </c>
      <c r="J23" s="172">
        <v>28.872726999999998</v>
      </c>
      <c r="K23" s="172">
        <v>356.13884300000001</v>
      </c>
      <c r="L23" s="172">
        <v>895.39706200000035</v>
      </c>
      <c r="M23" s="172">
        <v>686.72593200000017</v>
      </c>
      <c r="N23" s="172">
        <v>735.89303399999994</v>
      </c>
      <c r="O23" s="172">
        <v>183.57422999999997</v>
      </c>
      <c r="P23" s="172">
        <v>43.250554000000001</v>
      </c>
      <c r="Q23" s="172">
        <v>687.58991500000002</v>
      </c>
      <c r="R23" s="172">
        <v>242.06604000000004</v>
      </c>
      <c r="S23" s="172">
        <v>509.68996199999992</v>
      </c>
      <c r="T23" s="172">
        <v>639.20929999999998</v>
      </c>
      <c r="U23" s="172">
        <v>5.1555030000000004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129.57785899999999</v>
      </c>
      <c r="D24" s="172">
        <v>384.48481999999996</v>
      </c>
      <c r="E24" s="172">
        <v>71.142307000000002</v>
      </c>
      <c r="F24" s="172">
        <v>711.91042200000004</v>
      </c>
      <c r="G24" s="172">
        <v>249.57414299999996</v>
      </c>
      <c r="H24" s="172">
        <v>2232.8621439999988</v>
      </c>
      <c r="I24" s="172">
        <v>396.48607900000002</v>
      </c>
      <c r="J24" s="172">
        <v>21.716849</v>
      </c>
      <c r="K24" s="172">
        <v>407.901205</v>
      </c>
      <c r="L24" s="172">
        <v>870.99607700000024</v>
      </c>
      <c r="M24" s="172">
        <v>626.15404899999965</v>
      </c>
      <c r="N24" s="172">
        <v>702.93419799999992</v>
      </c>
      <c r="O24" s="172">
        <v>113.09890100000001</v>
      </c>
      <c r="P24" s="172">
        <v>34.958808000000005</v>
      </c>
      <c r="Q24" s="172">
        <v>614.31518600000015</v>
      </c>
      <c r="R24" s="172">
        <v>246.85259100000005</v>
      </c>
      <c r="S24" s="172">
        <v>485.713255</v>
      </c>
      <c r="T24" s="172">
        <v>593.14258300000006</v>
      </c>
      <c r="U24" s="172">
        <v>0.78632100000000005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17" t="s">
        <v>513</v>
      </c>
      <c r="B70" s="217"/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3" t="s">
        <v>351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</row>
    <row r="3" spans="1:23" ht="18" customHeight="1" thickBot="1" x14ac:dyDescent="0.35">
      <c r="A3" s="241" t="s">
        <v>594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08" t="s">
        <v>715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10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54.404086000000007</v>
      </c>
      <c r="D19" s="172">
        <v>179.173913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2498.058508999999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400.75613000000033</v>
      </c>
      <c r="N19" s="172">
        <v>267.67019900000003</v>
      </c>
      <c r="O19" s="172">
        <v>100.503502</v>
      </c>
      <c r="P19" s="172">
        <v>37.542276000000001</v>
      </c>
      <c r="Q19" s="172">
        <v>646.34767699999975</v>
      </c>
      <c r="R19" s="172">
        <v>154.45445400000006</v>
      </c>
      <c r="S19" s="172">
        <v>576.50370000000009</v>
      </c>
      <c r="T19" s="172">
        <v>416.85063099999979</v>
      </c>
      <c r="U19" s="172">
        <v>2.0935040000000007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492.13941399999993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264.00088399999993</v>
      </c>
      <c r="L20" s="172">
        <v>572.57234900000014</v>
      </c>
      <c r="M20" s="172">
        <v>412.33724800000016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161.13733499999998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28.184331</v>
      </c>
      <c r="D21" s="172">
        <v>197.54973300000003</v>
      </c>
      <c r="E21" s="172">
        <v>52.748631999999994</v>
      </c>
      <c r="F21" s="172">
        <v>514.82003100000031</v>
      </c>
      <c r="G21" s="172">
        <v>194.13946099999998</v>
      </c>
      <c r="H21" s="172">
        <v>2074.6967079999949</v>
      </c>
      <c r="I21" s="172">
        <v>13.987787000000001</v>
      </c>
      <c r="J21" s="172">
        <v>104.27099000000001</v>
      </c>
      <c r="K21" s="172">
        <v>221.47464500000001</v>
      </c>
      <c r="L21" s="172">
        <v>604.30396300000007</v>
      </c>
      <c r="M21" s="172">
        <v>433.48327399999977</v>
      </c>
      <c r="N21" s="172">
        <v>329.90673800000002</v>
      </c>
      <c r="O21" s="172">
        <v>152.136664</v>
      </c>
      <c r="P21" s="172">
        <v>64.142205000000004</v>
      </c>
      <c r="Q21" s="172">
        <v>664.63140599999986</v>
      </c>
      <c r="R21" s="172">
        <v>169.5214170000001</v>
      </c>
      <c r="S21" s="172">
        <v>536.62363600000037</v>
      </c>
      <c r="T21" s="172">
        <v>429.46740599999993</v>
      </c>
      <c r="U21" s="172">
        <v>2.5555359999999991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41.713576000000003</v>
      </c>
      <c r="D22" s="172">
        <v>207.19146599999999</v>
      </c>
      <c r="E22" s="172">
        <v>36.734642999999998</v>
      </c>
      <c r="F22" s="172">
        <v>481.8412159999998</v>
      </c>
      <c r="G22" s="172">
        <v>185.16835999999998</v>
      </c>
      <c r="H22" s="172">
        <v>1837.8225509999957</v>
      </c>
      <c r="I22" s="172">
        <v>48.798313</v>
      </c>
      <c r="J22" s="172">
        <v>133.28842299999999</v>
      </c>
      <c r="K22" s="172">
        <v>235.47073500000016</v>
      </c>
      <c r="L22" s="172">
        <v>560.0070790000002</v>
      </c>
      <c r="M22" s="172">
        <v>402.24234499999966</v>
      </c>
      <c r="N22" s="172">
        <v>369.13182500000005</v>
      </c>
      <c r="O22" s="172">
        <v>105.26097200000001</v>
      </c>
      <c r="P22" s="172">
        <v>70.551506000000003</v>
      </c>
      <c r="Q22" s="172">
        <v>636.98937300000011</v>
      </c>
      <c r="R22" s="172">
        <v>155.61010199999998</v>
      </c>
      <c r="S22" s="172">
        <v>505.50300800000025</v>
      </c>
      <c r="T22" s="172">
        <v>414.48602099999999</v>
      </c>
      <c r="U22" s="172">
        <v>4.0420069999999999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45.878584000000004</v>
      </c>
      <c r="D23" s="172">
        <v>237.79818399999999</v>
      </c>
      <c r="E23" s="172">
        <v>52.399412999999996</v>
      </c>
      <c r="F23" s="172">
        <v>528.38832400000024</v>
      </c>
      <c r="G23" s="172">
        <v>184.400216</v>
      </c>
      <c r="H23" s="172">
        <v>2005.1378240000013</v>
      </c>
      <c r="I23" s="172">
        <v>25.900843000000002</v>
      </c>
      <c r="J23" s="172">
        <v>55.991281999999998</v>
      </c>
      <c r="K23" s="172">
        <v>266.41296700000009</v>
      </c>
      <c r="L23" s="172">
        <v>668.68471400000033</v>
      </c>
      <c r="M23" s="172">
        <v>456.29683200000011</v>
      </c>
      <c r="N23" s="172">
        <v>465.93383099999994</v>
      </c>
      <c r="O23" s="172">
        <v>117.73459600000001</v>
      </c>
      <c r="P23" s="172">
        <v>77.293860000000009</v>
      </c>
      <c r="Q23" s="172">
        <v>663.62048000000004</v>
      </c>
      <c r="R23" s="172">
        <v>173.74916700000006</v>
      </c>
      <c r="S23" s="172">
        <v>534.38510199999985</v>
      </c>
      <c r="T23" s="172">
        <v>446.04618299999981</v>
      </c>
      <c r="U23" s="172">
        <v>3.801594000000001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44.890438000000003</v>
      </c>
      <c r="D24" s="172">
        <v>241.46367700000002</v>
      </c>
      <c r="E24" s="172">
        <v>43.803474000000001</v>
      </c>
      <c r="F24" s="172">
        <v>478.97831799999994</v>
      </c>
      <c r="G24" s="172">
        <v>188.86300700000001</v>
      </c>
      <c r="H24" s="172">
        <v>1799.6457879999991</v>
      </c>
      <c r="I24" s="172">
        <v>5.6469819999999995</v>
      </c>
      <c r="J24" s="172">
        <v>111.62117599999999</v>
      </c>
      <c r="K24" s="172">
        <v>224.12763799999996</v>
      </c>
      <c r="L24" s="172">
        <v>625.50428299999999</v>
      </c>
      <c r="M24" s="172">
        <v>390.90111999999988</v>
      </c>
      <c r="N24" s="172">
        <v>432.50000499999999</v>
      </c>
      <c r="O24" s="172">
        <v>127.09421</v>
      </c>
      <c r="P24" s="172">
        <v>72.388367000000002</v>
      </c>
      <c r="Q24" s="172">
        <v>614.6886770000001</v>
      </c>
      <c r="R24" s="172">
        <v>158.01031599999993</v>
      </c>
      <c r="S24" s="172">
        <v>519.40557800000045</v>
      </c>
      <c r="T24" s="172">
        <v>463.79753899999997</v>
      </c>
      <c r="U24" s="172">
        <v>3.1133470000000001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17" t="s">
        <v>513</v>
      </c>
      <c r="B70" s="217"/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</row>
    <row r="72" spans="1:21" x14ac:dyDescent="0.3">
      <c r="L72" s="119"/>
    </row>
    <row r="73" spans="1:21" x14ac:dyDescent="0.3">
      <c r="L73" s="119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02" t="s">
        <v>675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</row>
    <row r="4" spans="1:21" s="170" customFormat="1" ht="11.25" customHeight="1" thickBot="1" x14ac:dyDescent="0.3">
      <c r="A4" s="204" t="s">
        <v>162</v>
      </c>
      <c r="B4" s="204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4" t="s">
        <v>533</v>
      </c>
      <c r="U4" s="204" t="s">
        <v>520</v>
      </c>
    </row>
    <row r="5" spans="1:21" ht="20.25" customHeight="1" thickBot="1" x14ac:dyDescent="0.3">
      <c r="A5" s="205"/>
      <c r="B5" s="205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5"/>
      <c r="U5" s="205"/>
    </row>
    <row r="6" spans="1:21" x14ac:dyDescent="0.25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5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5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5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5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5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5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5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5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5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5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5">
      <c r="B21" s="79" t="s">
        <v>340</v>
      </c>
      <c r="C21" s="168">
        <v>21.611858999999999</v>
      </c>
      <c r="D21" s="168">
        <v>164.545366</v>
      </c>
      <c r="E21" s="168">
        <v>195.82471999999999</v>
      </c>
      <c r="F21" s="168">
        <v>80.682793000000004</v>
      </c>
      <c r="G21" s="168">
        <v>7.2832780000000001</v>
      </c>
      <c r="H21" s="168">
        <v>16.880483000000002</v>
      </c>
      <c r="I21" s="168">
        <v>82.15701399999999</v>
      </c>
      <c r="J21" s="168">
        <v>91.943810000000013</v>
      </c>
      <c r="K21" s="168">
        <v>51.538151999999997</v>
      </c>
      <c r="L21" s="168">
        <v>104.144131</v>
      </c>
      <c r="M21" s="168">
        <v>12.3398</v>
      </c>
      <c r="N21" s="168">
        <v>72.827445999999981</v>
      </c>
      <c r="O21" s="168">
        <v>4.4849119999999996</v>
      </c>
      <c r="P21" s="168">
        <v>0.48014999999999997</v>
      </c>
      <c r="Q21" s="168">
        <v>93.473224999999999</v>
      </c>
      <c r="R21" s="168">
        <v>50.161023999999998</v>
      </c>
      <c r="S21" s="168">
        <v>36.155020999999998</v>
      </c>
      <c r="U21" s="79" t="s">
        <v>538</v>
      </c>
    </row>
    <row r="22" spans="1:21" x14ac:dyDescent="0.25">
      <c r="B22" s="79" t="s">
        <v>341</v>
      </c>
      <c r="C22" s="168">
        <v>23.735610999999999</v>
      </c>
      <c r="D22" s="168">
        <v>180.92832999999999</v>
      </c>
      <c r="E22" s="168">
        <v>240.76699399999998</v>
      </c>
      <c r="F22" s="168">
        <v>80.849101000000005</v>
      </c>
      <c r="G22" s="168">
        <v>6.3982939999999999</v>
      </c>
      <c r="H22" s="168">
        <v>19.565766</v>
      </c>
      <c r="I22" s="168">
        <v>90.713728000000003</v>
      </c>
      <c r="J22" s="168">
        <v>93.768597000000014</v>
      </c>
      <c r="K22" s="168">
        <v>45.269973999999998</v>
      </c>
      <c r="L22" s="168">
        <v>92.857715999999996</v>
      </c>
      <c r="M22" s="168">
        <v>11.665609</v>
      </c>
      <c r="N22" s="168">
        <v>58.785874000000021</v>
      </c>
      <c r="O22" s="168">
        <v>3.3495789999999999</v>
      </c>
      <c r="P22" s="168">
        <v>0.87445700000000004</v>
      </c>
      <c r="Q22" s="168">
        <v>80.809289000000007</v>
      </c>
      <c r="R22" s="168">
        <v>52.539712000000002</v>
      </c>
      <c r="S22" s="168">
        <v>19.700312</v>
      </c>
      <c r="U22" s="79" t="s">
        <v>539</v>
      </c>
    </row>
    <row r="23" spans="1:21" x14ac:dyDescent="0.25">
      <c r="B23" s="79" t="s">
        <v>342</v>
      </c>
      <c r="C23" s="168">
        <v>22.376420000000003</v>
      </c>
      <c r="D23" s="168">
        <v>175.38561300000001</v>
      </c>
      <c r="E23" s="168">
        <v>270.21476100000001</v>
      </c>
      <c r="F23" s="168">
        <v>83.717303999999999</v>
      </c>
      <c r="G23" s="168">
        <v>5.154558999999999</v>
      </c>
      <c r="H23" s="168">
        <v>16.17296</v>
      </c>
      <c r="I23" s="168">
        <v>69.236822000000004</v>
      </c>
      <c r="J23" s="168">
        <v>125.06651200000002</v>
      </c>
      <c r="K23" s="168">
        <v>52.731760000000001</v>
      </c>
      <c r="L23" s="168">
        <v>104.74143699999999</v>
      </c>
      <c r="M23" s="168">
        <v>14.028176</v>
      </c>
      <c r="N23" s="168">
        <v>93.417159000000012</v>
      </c>
      <c r="O23" s="168">
        <v>3.6132379999999999</v>
      </c>
      <c r="P23" s="168">
        <v>0.45258600000000004</v>
      </c>
      <c r="Q23" s="168">
        <v>98.348241999999999</v>
      </c>
      <c r="R23" s="168">
        <v>58.700960999999992</v>
      </c>
      <c r="S23" s="168">
        <v>32.235838999999999</v>
      </c>
      <c r="U23" s="79" t="s">
        <v>540</v>
      </c>
    </row>
    <row r="24" spans="1:21" x14ac:dyDescent="0.25">
      <c r="B24" s="79" t="s">
        <v>343</v>
      </c>
      <c r="C24" s="168">
        <v>19.402978999999998</v>
      </c>
      <c r="D24" s="168">
        <v>167.22531000000001</v>
      </c>
      <c r="E24" s="168">
        <v>241.57099600000001</v>
      </c>
      <c r="F24" s="168">
        <v>83.133820999999998</v>
      </c>
      <c r="G24" s="168">
        <v>5.4312179999999994</v>
      </c>
      <c r="H24" s="168">
        <v>14.810831</v>
      </c>
      <c r="I24" s="168">
        <v>52.494554000000001</v>
      </c>
      <c r="J24" s="168">
        <v>131.23882600000002</v>
      </c>
      <c r="K24" s="168">
        <v>44.060879999999997</v>
      </c>
      <c r="L24" s="168">
        <v>114.579454</v>
      </c>
      <c r="M24" s="168">
        <v>11.363111</v>
      </c>
      <c r="N24" s="168">
        <v>64.913238000000035</v>
      </c>
      <c r="O24" s="168">
        <v>3.3646029999999998</v>
      </c>
      <c r="P24" s="168">
        <v>0.48128599999999999</v>
      </c>
      <c r="Q24" s="168">
        <v>89.312698000000012</v>
      </c>
      <c r="R24" s="168">
        <v>56.218384999999998</v>
      </c>
      <c r="S24" s="168">
        <v>23.060093999999996</v>
      </c>
      <c r="U24" s="79" t="s">
        <v>541</v>
      </c>
    </row>
    <row r="25" spans="1:21" x14ac:dyDescent="0.25"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U25" s="79" t="s">
        <v>542</v>
      </c>
    </row>
    <row r="26" spans="1:21" x14ac:dyDescent="0.25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543</v>
      </c>
    </row>
    <row r="27" spans="1:21" x14ac:dyDescent="0.25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544</v>
      </c>
    </row>
    <row r="28" spans="1:21" x14ac:dyDescent="0.25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5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4" t="s">
        <v>162</v>
      </c>
      <c r="B35" s="204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4" t="s">
        <v>533</v>
      </c>
      <c r="U35" s="204" t="s">
        <v>520</v>
      </c>
    </row>
    <row r="36" spans="1:21" ht="20.25" customHeight="1" thickBot="1" x14ac:dyDescent="0.3">
      <c r="A36" s="205"/>
      <c r="B36" s="205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5"/>
      <c r="U36" s="205"/>
    </row>
    <row r="37" spans="1:21" x14ac:dyDescent="0.25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5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5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5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5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5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5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5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5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5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5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5">
      <c r="B52" s="79" t="s">
        <v>340</v>
      </c>
      <c r="C52" s="168">
        <v>41.679209</v>
      </c>
      <c r="D52" s="168">
        <v>90.198282999999989</v>
      </c>
      <c r="E52" s="168">
        <v>49.566776999999995</v>
      </c>
      <c r="F52" s="168">
        <v>64.007029000000003</v>
      </c>
      <c r="G52" s="168">
        <v>49.458318999999996</v>
      </c>
      <c r="H52" s="168">
        <v>55.209593000000005</v>
      </c>
      <c r="I52" s="168">
        <v>54.980926999999994</v>
      </c>
      <c r="J52" s="168">
        <v>26.847806000000002</v>
      </c>
      <c r="K52" s="168">
        <v>2.3749730000000002</v>
      </c>
      <c r="L52" s="168">
        <v>865.98658999999975</v>
      </c>
      <c r="M52" s="168">
        <v>60.798152000000002</v>
      </c>
      <c r="N52" s="168">
        <v>165.21190899999999</v>
      </c>
      <c r="O52" s="168">
        <v>387.06371200000001</v>
      </c>
      <c r="P52" s="168">
        <v>40.486800000000002</v>
      </c>
      <c r="Q52" s="168">
        <v>65.811837999999995</v>
      </c>
      <c r="R52" s="168">
        <v>102.42124100000001</v>
      </c>
      <c r="S52" s="168">
        <v>53.236314</v>
      </c>
      <c r="U52" s="79" t="s">
        <v>538</v>
      </c>
    </row>
    <row r="53" spans="1:21" x14ac:dyDescent="0.25">
      <c r="B53" s="79" t="s">
        <v>341</v>
      </c>
      <c r="C53" s="168">
        <v>38.144567000000002</v>
      </c>
      <c r="D53" s="168">
        <v>91.177312999999998</v>
      </c>
      <c r="E53" s="168">
        <v>52.100622999999999</v>
      </c>
      <c r="F53" s="168">
        <v>71.528537</v>
      </c>
      <c r="G53" s="168">
        <v>52.86842</v>
      </c>
      <c r="H53" s="168">
        <v>44.719653000000001</v>
      </c>
      <c r="I53" s="168">
        <v>35.001454000000003</v>
      </c>
      <c r="J53" s="168">
        <v>27.970413000000001</v>
      </c>
      <c r="K53" s="168">
        <v>1.6592799999999999</v>
      </c>
      <c r="L53" s="168">
        <v>822.75842899999998</v>
      </c>
      <c r="M53" s="168">
        <v>73.400159000000002</v>
      </c>
      <c r="N53" s="168">
        <v>643.14391799999999</v>
      </c>
      <c r="O53" s="168">
        <v>364.39271600000001</v>
      </c>
      <c r="P53" s="168">
        <v>32.626657999999999</v>
      </c>
      <c r="Q53" s="168">
        <v>64.909349000000006</v>
      </c>
      <c r="R53" s="168">
        <v>103.799616</v>
      </c>
      <c r="S53" s="168">
        <v>52.511422000000003</v>
      </c>
      <c r="U53" s="79" t="s">
        <v>539</v>
      </c>
    </row>
    <row r="54" spans="1:21" x14ac:dyDescent="0.25">
      <c r="B54" s="79" t="s">
        <v>342</v>
      </c>
      <c r="C54" s="168">
        <v>39.445714000000002</v>
      </c>
      <c r="D54" s="168">
        <v>94.82280200000001</v>
      </c>
      <c r="E54" s="168">
        <v>58.636234000000002</v>
      </c>
      <c r="F54" s="168">
        <v>75.593209000000002</v>
      </c>
      <c r="G54" s="168">
        <v>63.548174000000003</v>
      </c>
      <c r="H54" s="168">
        <v>53.199387000000002</v>
      </c>
      <c r="I54" s="168">
        <v>36.553666</v>
      </c>
      <c r="J54" s="168">
        <v>28.662725999999999</v>
      </c>
      <c r="K54" s="168">
        <v>2.3467920000000002</v>
      </c>
      <c r="L54" s="168">
        <v>753.295027</v>
      </c>
      <c r="M54" s="168">
        <v>61.788993999999988</v>
      </c>
      <c r="N54" s="168">
        <v>918.80937500000005</v>
      </c>
      <c r="O54" s="168">
        <v>390.62207799999999</v>
      </c>
      <c r="P54" s="168">
        <v>32.434101999999996</v>
      </c>
      <c r="Q54" s="168">
        <v>62.644902999999999</v>
      </c>
      <c r="R54" s="168">
        <v>99.182078000000004</v>
      </c>
      <c r="S54" s="168">
        <v>55.423794999999998</v>
      </c>
      <c r="U54" s="79" t="s">
        <v>540</v>
      </c>
    </row>
    <row r="55" spans="1:21" x14ac:dyDescent="0.25">
      <c r="B55" s="79" t="s">
        <v>343</v>
      </c>
      <c r="C55" s="168">
        <v>30.222025000000002</v>
      </c>
      <c r="D55" s="168">
        <v>84.772111999999993</v>
      </c>
      <c r="E55" s="168">
        <v>57.033580000000001</v>
      </c>
      <c r="F55" s="168">
        <v>78.048250999999993</v>
      </c>
      <c r="G55" s="168">
        <v>62.557167</v>
      </c>
      <c r="H55" s="168">
        <v>47.488776999999999</v>
      </c>
      <c r="I55" s="168">
        <v>42.164238999999995</v>
      </c>
      <c r="J55" s="168">
        <v>22.946366999999999</v>
      </c>
      <c r="K55" s="168">
        <v>1.9607520000000003</v>
      </c>
      <c r="L55" s="168">
        <v>838.15293900000017</v>
      </c>
      <c r="M55" s="168">
        <v>58.936384999999994</v>
      </c>
      <c r="N55" s="168">
        <v>151.63999900000005</v>
      </c>
      <c r="O55" s="168">
        <v>316.21650100000005</v>
      </c>
      <c r="P55" s="168">
        <v>30.699699000000003</v>
      </c>
      <c r="Q55" s="168">
        <v>60.667048000000001</v>
      </c>
      <c r="R55" s="168">
        <v>102.48320799999999</v>
      </c>
      <c r="S55" s="168">
        <v>55.087722999999997</v>
      </c>
      <c r="U55" s="79" t="s">
        <v>541</v>
      </c>
    </row>
    <row r="56" spans="1:21" x14ac:dyDescent="0.25"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U56" s="79" t="s">
        <v>542</v>
      </c>
    </row>
    <row r="57" spans="1:21" x14ac:dyDescent="0.25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543</v>
      </c>
    </row>
    <row r="58" spans="1:21" x14ac:dyDescent="0.25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544</v>
      </c>
    </row>
    <row r="59" spans="1:21" x14ac:dyDescent="0.25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5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4" t="s">
        <v>162</v>
      </c>
      <c r="B66" s="204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4" t="s">
        <v>533</v>
      </c>
      <c r="U66" s="204" t="s">
        <v>520</v>
      </c>
    </row>
    <row r="67" spans="1:21" ht="20.25" customHeight="1" thickBot="1" x14ac:dyDescent="0.3">
      <c r="A67" s="205"/>
      <c r="B67" s="205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5"/>
      <c r="U67" s="205"/>
    </row>
    <row r="68" spans="1:21" x14ac:dyDescent="0.25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5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5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5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5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5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5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5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5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5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5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5">
      <c r="B83" s="79" t="s">
        <v>340</v>
      </c>
      <c r="C83" s="168">
        <v>13.539049</v>
      </c>
      <c r="D83" s="168">
        <v>2.2043110000000001</v>
      </c>
      <c r="E83" s="168">
        <v>2.6337799999999998</v>
      </c>
      <c r="F83" s="168">
        <v>169.185856</v>
      </c>
      <c r="G83" s="168">
        <v>416.64261100000004</v>
      </c>
      <c r="H83" s="168">
        <v>113.97562699999997</v>
      </c>
      <c r="I83" s="168">
        <v>24.952096999999998</v>
      </c>
      <c r="J83" s="168">
        <v>46.173590999999995</v>
      </c>
      <c r="K83" s="168">
        <v>1.2071710000000002</v>
      </c>
      <c r="L83" s="168">
        <v>86.850709000000009</v>
      </c>
      <c r="M83" s="168">
        <v>16.113078999999999</v>
      </c>
      <c r="N83" s="168">
        <v>1.2914399999999999</v>
      </c>
      <c r="O83" s="168">
        <v>9.4073239999999991</v>
      </c>
      <c r="P83" s="168">
        <v>117.235766</v>
      </c>
      <c r="Q83" s="168">
        <v>17.316074000000004</v>
      </c>
      <c r="R83" s="168">
        <v>1.411179</v>
      </c>
      <c r="S83" s="168">
        <v>10.607823000000002</v>
      </c>
      <c r="U83" s="79" t="s">
        <v>538</v>
      </c>
    </row>
    <row r="84" spans="1:21" x14ac:dyDescent="0.25">
      <c r="B84" s="79" t="s">
        <v>341</v>
      </c>
      <c r="C84" s="168">
        <v>13.946591000000002</v>
      </c>
      <c r="D84" s="168">
        <v>2.452105</v>
      </c>
      <c r="E84" s="168">
        <v>2.8423769999999999</v>
      </c>
      <c r="F84" s="168">
        <v>153.724243</v>
      </c>
      <c r="G84" s="168">
        <v>418.26937200000003</v>
      </c>
      <c r="H84" s="168">
        <v>104.690687</v>
      </c>
      <c r="I84" s="168">
        <v>26.716787999999998</v>
      </c>
      <c r="J84" s="168">
        <v>45.548933999999988</v>
      </c>
      <c r="K84" s="168">
        <v>0.79540000000000011</v>
      </c>
      <c r="L84" s="168">
        <v>105.95289099999999</v>
      </c>
      <c r="M84" s="168">
        <v>13.880485</v>
      </c>
      <c r="N84" s="168">
        <v>1.378706</v>
      </c>
      <c r="O84" s="168">
        <v>6.2454640000000001</v>
      </c>
      <c r="P84" s="168">
        <v>119.51069999999999</v>
      </c>
      <c r="Q84" s="168">
        <v>15.655498999999999</v>
      </c>
      <c r="R84" s="168">
        <v>1.3236750000000002</v>
      </c>
      <c r="S84" s="168">
        <v>12.294563</v>
      </c>
      <c r="U84" s="79" t="s">
        <v>539</v>
      </c>
    </row>
    <row r="85" spans="1:21" x14ac:dyDescent="0.25">
      <c r="B85" s="79" t="s">
        <v>342</v>
      </c>
      <c r="C85" s="168">
        <v>14.496582</v>
      </c>
      <c r="D85" s="168">
        <v>1.4161800000000002</v>
      </c>
      <c r="E85" s="168">
        <v>2.6235660000000003</v>
      </c>
      <c r="F85" s="168">
        <v>162.67576199999999</v>
      </c>
      <c r="G85" s="168">
        <v>441.05989699999992</v>
      </c>
      <c r="H85" s="168">
        <v>116.56787900000006</v>
      </c>
      <c r="I85" s="168">
        <v>27.355516000000001</v>
      </c>
      <c r="J85" s="168">
        <v>50.465058999999997</v>
      </c>
      <c r="K85" s="168">
        <v>1.1612079999999998</v>
      </c>
      <c r="L85" s="168">
        <v>108.37297300000003</v>
      </c>
      <c r="M85" s="168">
        <v>13.507731</v>
      </c>
      <c r="N85" s="168">
        <v>1.5144869999999999</v>
      </c>
      <c r="O85" s="168">
        <v>9.0473110000000005</v>
      </c>
      <c r="P85" s="168">
        <v>123.83974499999998</v>
      </c>
      <c r="Q85" s="168">
        <v>18.779653000000003</v>
      </c>
      <c r="R85" s="168">
        <v>1.456599</v>
      </c>
      <c r="S85" s="168">
        <v>13.534106</v>
      </c>
      <c r="U85" s="79" t="s">
        <v>540</v>
      </c>
    </row>
    <row r="86" spans="1:21" x14ac:dyDescent="0.25">
      <c r="B86" s="79" t="s">
        <v>343</v>
      </c>
      <c r="C86" s="168">
        <v>16.096060999999999</v>
      </c>
      <c r="D86" s="168">
        <v>2.3507420000000003</v>
      </c>
      <c r="E86" s="168">
        <v>2.6431899999999997</v>
      </c>
      <c r="F86" s="168">
        <v>144.98443500000002</v>
      </c>
      <c r="G86" s="168">
        <v>413.32902600000011</v>
      </c>
      <c r="H86" s="168">
        <v>106.65004199999998</v>
      </c>
      <c r="I86" s="168">
        <v>22.349000000000004</v>
      </c>
      <c r="J86" s="168">
        <v>53.923331999999981</v>
      </c>
      <c r="K86" s="168">
        <v>1.0956520000000001</v>
      </c>
      <c r="L86" s="168">
        <v>105.29646100000002</v>
      </c>
      <c r="M86" s="168">
        <v>19.110229999999998</v>
      </c>
      <c r="N86" s="168">
        <v>1.192544</v>
      </c>
      <c r="O86" s="168">
        <v>12.296569999999999</v>
      </c>
      <c r="P86" s="168">
        <v>122.13253999999999</v>
      </c>
      <c r="Q86" s="168">
        <v>17.589984999999999</v>
      </c>
      <c r="R86" s="168">
        <v>0.998363</v>
      </c>
      <c r="S86" s="168">
        <v>12.400099000000001</v>
      </c>
      <c r="U86" s="79" t="s">
        <v>541</v>
      </c>
    </row>
    <row r="87" spans="1:21" x14ac:dyDescent="0.25">
      <c r="B87" s="79" t="s">
        <v>344</v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U87" s="79" t="s">
        <v>542</v>
      </c>
    </row>
    <row r="88" spans="1:21" x14ac:dyDescent="0.25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543</v>
      </c>
    </row>
    <row r="89" spans="1:21" x14ac:dyDescent="0.25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544</v>
      </c>
    </row>
    <row r="90" spans="1:21" x14ac:dyDescent="0.25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5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716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4" t="s">
        <v>162</v>
      </c>
      <c r="B97" s="204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4" t="s">
        <v>533</v>
      </c>
      <c r="U97" s="204" t="s">
        <v>520</v>
      </c>
    </row>
    <row r="98" spans="1:21" ht="20.25" customHeight="1" thickBot="1" x14ac:dyDescent="0.3">
      <c r="A98" s="205"/>
      <c r="B98" s="205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5"/>
      <c r="U98" s="205"/>
    </row>
    <row r="99" spans="1:21" x14ac:dyDescent="0.25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5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5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5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5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5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5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5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5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5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5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5">
      <c r="B114" s="79" t="s">
        <v>340</v>
      </c>
      <c r="C114" s="168">
        <v>36.142583999999978</v>
      </c>
      <c r="D114" s="168">
        <v>7.759306999999998</v>
      </c>
      <c r="E114" s="168">
        <v>32.185414999999999</v>
      </c>
      <c r="F114" s="168">
        <v>24.485458000000005</v>
      </c>
      <c r="G114" s="168">
        <v>11.588571999999999</v>
      </c>
      <c r="H114" s="168">
        <v>8.4750400000000017</v>
      </c>
      <c r="I114" s="168">
        <v>5.9559679999999986</v>
      </c>
      <c r="J114" s="168">
        <v>11.318114999999999</v>
      </c>
      <c r="K114" s="168">
        <v>9.0661889999999961</v>
      </c>
      <c r="L114" s="168">
        <v>111.61325399999997</v>
      </c>
      <c r="M114" s="168">
        <v>127.23258000000007</v>
      </c>
      <c r="N114" s="168">
        <v>22.224333999999999</v>
      </c>
      <c r="O114" s="168">
        <v>87.677177</v>
      </c>
      <c r="P114" s="168">
        <v>5.4806429999999988</v>
      </c>
      <c r="Q114" s="168">
        <v>3.2878980000000002</v>
      </c>
      <c r="R114" s="168">
        <v>2.068962</v>
      </c>
      <c r="S114" s="168">
        <v>30.202279999999998</v>
      </c>
      <c r="U114" s="79" t="s">
        <v>538</v>
      </c>
    </row>
    <row r="115" spans="1:21" x14ac:dyDescent="0.25">
      <c r="B115" s="79" t="s">
        <v>341</v>
      </c>
      <c r="C115" s="168">
        <v>48.705636999999953</v>
      </c>
      <c r="D115" s="168">
        <v>8.6573320000000002</v>
      </c>
      <c r="E115" s="168">
        <v>32.701945999999992</v>
      </c>
      <c r="F115" s="168">
        <v>22.880044000000005</v>
      </c>
      <c r="G115" s="168">
        <v>11.345543999999999</v>
      </c>
      <c r="H115" s="168">
        <v>8.1407859999999985</v>
      </c>
      <c r="I115" s="168">
        <v>5.7583379999999993</v>
      </c>
      <c r="J115" s="168">
        <v>13.124851000000001</v>
      </c>
      <c r="K115" s="168">
        <v>10.224517000000001</v>
      </c>
      <c r="L115" s="168">
        <v>113.24138799999996</v>
      </c>
      <c r="M115" s="168">
        <v>129.86222500000002</v>
      </c>
      <c r="N115" s="168">
        <v>23.169932000000003</v>
      </c>
      <c r="O115" s="168">
        <v>79.565527000000003</v>
      </c>
      <c r="P115" s="168">
        <v>4.5990399999999996</v>
      </c>
      <c r="Q115" s="168">
        <v>3.2636560000000001</v>
      </c>
      <c r="R115" s="168">
        <v>2.0945260000000001</v>
      </c>
      <c r="S115" s="168">
        <v>29.866591</v>
      </c>
      <c r="U115" s="79" t="s">
        <v>539</v>
      </c>
    </row>
    <row r="116" spans="1:21" x14ac:dyDescent="0.25">
      <c r="B116" s="79" t="s">
        <v>342</v>
      </c>
      <c r="C116" s="168">
        <v>50.865513000000014</v>
      </c>
      <c r="D116" s="168">
        <v>9.9393680000000018</v>
      </c>
      <c r="E116" s="168">
        <v>33.839146999999997</v>
      </c>
      <c r="F116" s="168">
        <v>26.581749000000006</v>
      </c>
      <c r="G116" s="168">
        <v>12.692899000000001</v>
      </c>
      <c r="H116" s="168">
        <v>9.4825210000000002</v>
      </c>
      <c r="I116" s="168">
        <v>5.5636770000000002</v>
      </c>
      <c r="J116" s="168">
        <v>12.701252999999999</v>
      </c>
      <c r="K116" s="168">
        <v>10.088975000000001</v>
      </c>
      <c r="L116" s="168">
        <v>122.711496</v>
      </c>
      <c r="M116" s="168">
        <v>128.81546999999998</v>
      </c>
      <c r="N116" s="168">
        <v>23.451777</v>
      </c>
      <c r="O116" s="168">
        <v>89.216172999999998</v>
      </c>
      <c r="P116" s="168">
        <v>4.7495449999999995</v>
      </c>
      <c r="Q116" s="168">
        <v>2.6117140000000001</v>
      </c>
      <c r="R116" s="168">
        <v>2.0731029999999997</v>
      </c>
      <c r="S116" s="168">
        <v>29.122999999999998</v>
      </c>
      <c r="U116" s="79" t="s">
        <v>540</v>
      </c>
    </row>
    <row r="117" spans="1:21" x14ac:dyDescent="0.25">
      <c r="B117" s="79" t="s">
        <v>343</v>
      </c>
      <c r="C117" s="168">
        <v>37.421464999999976</v>
      </c>
      <c r="D117" s="168">
        <v>7.2534740000000006</v>
      </c>
      <c r="E117" s="168">
        <v>28.270940000000003</v>
      </c>
      <c r="F117" s="168">
        <v>26.538909</v>
      </c>
      <c r="G117" s="168">
        <v>11.347218</v>
      </c>
      <c r="H117" s="168">
        <v>8.7464919999999999</v>
      </c>
      <c r="I117" s="168">
        <v>4.8441900000000011</v>
      </c>
      <c r="J117" s="168">
        <v>13.017313</v>
      </c>
      <c r="K117" s="168">
        <v>9.6691800000000008</v>
      </c>
      <c r="L117" s="168">
        <v>124.47549600000001</v>
      </c>
      <c r="M117" s="168">
        <v>122.34166499999999</v>
      </c>
      <c r="N117" s="168">
        <v>24.759243000000005</v>
      </c>
      <c r="O117" s="168">
        <v>76.611547000000002</v>
      </c>
      <c r="P117" s="168">
        <v>5.7632639999999995</v>
      </c>
      <c r="Q117" s="168">
        <v>1.7223039999999998</v>
      </c>
      <c r="R117" s="168">
        <v>2.2896860000000006</v>
      </c>
      <c r="S117" s="168">
        <v>29.253045000000004</v>
      </c>
      <c r="U117" s="79" t="s">
        <v>541</v>
      </c>
    </row>
    <row r="118" spans="1:21" x14ac:dyDescent="0.25">
      <c r="B118" s="79" t="s">
        <v>344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U118" s="79" t="s">
        <v>542</v>
      </c>
    </row>
    <row r="119" spans="1:21" x14ac:dyDescent="0.25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543</v>
      </c>
    </row>
    <row r="120" spans="1:21" x14ac:dyDescent="0.25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544</v>
      </c>
    </row>
    <row r="121" spans="1:21" x14ac:dyDescent="0.25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5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716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4" t="s">
        <v>162</v>
      </c>
      <c r="B128" s="204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4" t="s">
        <v>533</v>
      </c>
      <c r="U128" s="204" t="s">
        <v>520</v>
      </c>
    </row>
    <row r="129" spans="1:21" ht="20.25" customHeight="1" thickBot="1" x14ac:dyDescent="0.3">
      <c r="A129" s="205"/>
      <c r="B129" s="205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5"/>
      <c r="U129" s="205"/>
    </row>
    <row r="130" spans="1:21" x14ac:dyDescent="0.25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5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5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5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5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5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5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5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5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5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5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5">
      <c r="B145" s="79" t="s">
        <v>340</v>
      </c>
      <c r="C145" s="168">
        <v>29.017302000000001</v>
      </c>
      <c r="D145" s="168">
        <v>54.638308000000002</v>
      </c>
      <c r="E145" s="168">
        <v>33.860011999999998</v>
      </c>
      <c r="F145" s="168">
        <v>253.19162900000006</v>
      </c>
      <c r="G145" s="168">
        <v>161.12650600000001</v>
      </c>
      <c r="H145" s="168">
        <v>80.974789000000001</v>
      </c>
      <c r="I145" s="168">
        <v>1.825285</v>
      </c>
      <c r="J145" s="168">
        <v>129.60193100000001</v>
      </c>
      <c r="K145" s="168">
        <v>2.6882450000000002</v>
      </c>
      <c r="L145" s="168">
        <v>9.3494109999999999</v>
      </c>
      <c r="M145" s="168">
        <v>4.54819</v>
      </c>
      <c r="N145" s="168">
        <v>2.1056349999999999</v>
      </c>
      <c r="O145" s="168">
        <v>31.877341999999992</v>
      </c>
      <c r="P145" s="168">
        <v>56.075392000000001</v>
      </c>
      <c r="Q145" s="168">
        <v>836.59939799999972</v>
      </c>
      <c r="R145" s="168">
        <v>872.90209100000038</v>
      </c>
      <c r="S145" s="168">
        <v>12.234312000000003</v>
      </c>
      <c r="U145" s="79" t="s">
        <v>538</v>
      </c>
    </row>
    <row r="146" spans="1:21" x14ac:dyDescent="0.25">
      <c r="B146" s="79" t="s">
        <v>341</v>
      </c>
      <c r="C146" s="168">
        <v>27.952623000000003</v>
      </c>
      <c r="D146" s="168">
        <v>51.564655000000002</v>
      </c>
      <c r="E146" s="168">
        <v>40.447223999999999</v>
      </c>
      <c r="F146" s="168">
        <v>359.91936099999998</v>
      </c>
      <c r="G146" s="168">
        <v>150.30266600000002</v>
      </c>
      <c r="H146" s="168">
        <v>89.54798000000001</v>
      </c>
      <c r="I146" s="168">
        <v>1.4255689999999999</v>
      </c>
      <c r="J146" s="168">
        <v>115.742002</v>
      </c>
      <c r="K146" s="168">
        <v>5.9136829999999998</v>
      </c>
      <c r="L146" s="168">
        <v>8.6291989999999998</v>
      </c>
      <c r="M146" s="168">
        <v>3.4011010000000002</v>
      </c>
      <c r="N146" s="168">
        <v>1.7336020000000001</v>
      </c>
      <c r="O146" s="168">
        <v>26.774234</v>
      </c>
      <c r="P146" s="168">
        <v>51.439746999999997</v>
      </c>
      <c r="Q146" s="168">
        <v>746.15328</v>
      </c>
      <c r="R146" s="168">
        <v>819.21145300000035</v>
      </c>
      <c r="S146" s="168">
        <v>4.2611400000000001</v>
      </c>
      <c r="U146" s="79" t="s">
        <v>539</v>
      </c>
    </row>
    <row r="147" spans="1:21" x14ac:dyDescent="0.25">
      <c r="B147" s="79" t="s">
        <v>342</v>
      </c>
      <c r="C147" s="168">
        <v>25.689142</v>
      </c>
      <c r="D147" s="168">
        <v>60.899226999999996</v>
      </c>
      <c r="E147" s="168">
        <v>33.789792000000006</v>
      </c>
      <c r="F147" s="168">
        <v>306.29945399999997</v>
      </c>
      <c r="G147" s="168">
        <v>152.08465799999999</v>
      </c>
      <c r="H147" s="168">
        <v>92.625887999999989</v>
      </c>
      <c r="I147" s="168">
        <v>1.2512379999999999</v>
      </c>
      <c r="J147" s="168">
        <v>132.05971</v>
      </c>
      <c r="K147" s="168">
        <v>5.0512480000000002</v>
      </c>
      <c r="L147" s="168">
        <v>8.0323980000000006</v>
      </c>
      <c r="M147" s="168">
        <v>5.8401399999999999</v>
      </c>
      <c r="N147" s="168">
        <v>1.826498</v>
      </c>
      <c r="O147" s="168">
        <v>30.565561000000013</v>
      </c>
      <c r="P147" s="168">
        <v>55.851486999999999</v>
      </c>
      <c r="Q147" s="168">
        <v>831.8518710000003</v>
      </c>
      <c r="R147" s="168">
        <v>867.37061599999947</v>
      </c>
      <c r="S147" s="168">
        <v>3.2724759999999997</v>
      </c>
      <c r="U147" s="79" t="s">
        <v>540</v>
      </c>
    </row>
    <row r="148" spans="1:21" x14ac:dyDescent="0.25">
      <c r="B148" s="79" t="s">
        <v>343</v>
      </c>
      <c r="C148" s="168">
        <v>26.983061999999997</v>
      </c>
      <c r="D148" s="168">
        <v>56.325169000000017</v>
      </c>
      <c r="E148" s="168">
        <v>28.648836000000003</v>
      </c>
      <c r="F148" s="168">
        <v>249.09455600000001</v>
      </c>
      <c r="G148" s="168">
        <v>145.36798399999998</v>
      </c>
      <c r="H148" s="168">
        <v>84.283946999999998</v>
      </c>
      <c r="I148" s="168">
        <v>1.436534</v>
      </c>
      <c r="J148" s="168">
        <v>122.58472099999999</v>
      </c>
      <c r="K148" s="168">
        <v>3.1793520000000002</v>
      </c>
      <c r="L148" s="168">
        <v>7.5661570000000005</v>
      </c>
      <c r="M148" s="168">
        <v>4.3933150000000003</v>
      </c>
      <c r="N148" s="168">
        <v>2.152012</v>
      </c>
      <c r="O148" s="168">
        <v>29.094901999999998</v>
      </c>
      <c r="P148" s="168">
        <v>51.398772999999998</v>
      </c>
      <c r="Q148" s="168">
        <v>797.74212899999964</v>
      </c>
      <c r="R148" s="168">
        <v>813.83894399999963</v>
      </c>
      <c r="S148" s="168">
        <v>3.1730610000000001</v>
      </c>
      <c r="U148" s="79" t="s">
        <v>541</v>
      </c>
    </row>
    <row r="149" spans="1:21" x14ac:dyDescent="0.25">
      <c r="B149" s="79" t="s">
        <v>344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U149" s="79" t="s">
        <v>542</v>
      </c>
    </row>
    <row r="150" spans="1:21" x14ac:dyDescent="0.25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543</v>
      </c>
    </row>
    <row r="151" spans="1:21" x14ac:dyDescent="0.25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544</v>
      </c>
    </row>
    <row r="152" spans="1:21" x14ac:dyDescent="0.25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5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4" t="s">
        <v>162</v>
      </c>
      <c r="B159" s="204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4" t="s">
        <v>533</v>
      </c>
      <c r="Q159" s="204" t="s">
        <v>520</v>
      </c>
    </row>
    <row r="160" spans="1:21" ht="20.25" customHeight="1" thickBot="1" x14ac:dyDescent="0.3">
      <c r="A160" s="205"/>
      <c r="B160" s="205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5"/>
      <c r="Q160" s="205"/>
      <c r="T160" s="79"/>
    </row>
    <row r="161" spans="1:17" x14ac:dyDescent="0.25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5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5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5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5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5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5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5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5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5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5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5">
      <c r="B176" s="79" t="s">
        <v>340</v>
      </c>
      <c r="C176" s="168">
        <v>1344.140936</v>
      </c>
      <c r="D176" s="168">
        <v>20.402995000000001</v>
      </c>
      <c r="E176" s="168">
        <v>8.0455480000000001</v>
      </c>
      <c r="F176" s="168">
        <v>219.58641000000006</v>
      </c>
      <c r="G176" s="168">
        <v>17.338871000000001</v>
      </c>
      <c r="H176" s="168">
        <v>2.9739749999999998</v>
      </c>
      <c r="I176" s="168">
        <v>3.8084560000000001</v>
      </c>
      <c r="J176" s="168">
        <v>155.88485399999999</v>
      </c>
      <c r="K176" s="168">
        <v>46.614311999999991</v>
      </c>
      <c r="L176" s="168">
        <v>31.047539</v>
      </c>
      <c r="M176" s="168">
        <v>2.4621920000000008</v>
      </c>
      <c r="N176" s="168">
        <v>0</v>
      </c>
      <c r="O176" s="168">
        <v>0</v>
      </c>
      <c r="P176" s="167"/>
      <c r="Q176" s="79" t="s">
        <v>538</v>
      </c>
    </row>
    <row r="177" spans="2:19" x14ac:dyDescent="0.25">
      <c r="B177" s="79" t="s">
        <v>341</v>
      </c>
      <c r="C177" s="168">
        <v>1177.361339</v>
      </c>
      <c r="D177" s="168">
        <v>28.512591</v>
      </c>
      <c r="E177" s="168">
        <v>22.887865999999999</v>
      </c>
      <c r="F177" s="168">
        <v>205.04690399999998</v>
      </c>
      <c r="G177" s="168">
        <v>19.280342999999998</v>
      </c>
      <c r="H177" s="168">
        <v>2.880293</v>
      </c>
      <c r="I177" s="168">
        <v>4.1124159999999996</v>
      </c>
      <c r="J177" s="168">
        <v>138.249584</v>
      </c>
      <c r="K177" s="168">
        <v>43.252284999999993</v>
      </c>
      <c r="L177" s="168">
        <v>31.142075000000002</v>
      </c>
      <c r="M177" s="168">
        <v>2.8391559999999996</v>
      </c>
      <c r="N177" s="168">
        <v>0</v>
      </c>
      <c r="O177" s="168">
        <v>0</v>
      </c>
      <c r="P177" s="167"/>
      <c r="Q177" s="79" t="s">
        <v>539</v>
      </c>
    </row>
    <row r="178" spans="2:19" x14ac:dyDescent="0.25">
      <c r="B178" s="79" t="s">
        <v>342</v>
      </c>
      <c r="C178" s="168">
        <v>1315.4357619999998</v>
      </c>
      <c r="D178" s="168">
        <v>72.222419000000002</v>
      </c>
      <c r="E178" s="168">
        <v>10.146772</v>
      </c>
      <c r="F178" s="168">
        <v>234.25744300000005</v>
      </c>
      <c r="G178" s="168">
        <v>19.025489000000004</v>
      </c>
      <c r="H178" s="168">
        <v>2.3585290000000003</v>
      </c>
      <c r="I178" s="168">
        <v>2.9961950000000002</v>
      </c>
      <c r="J178" s="168">
        <v>153.478137</v>
      </c>
      <c r="K178" s="168">
        <v>47.057451999999998</v>
      </c>
      <c r="L178" s="168">
        <v>32.788817999999999</v>
      </c>
      <c r="M178" s="168">
        <v>5.3112459999999997</v>
      </c>
      <c r="N178" s="168">
        <v>0</v>
      </c>
      <c r="O178" s="168">
        <v>0</v>
      </c>
      <c r="P178" s="167"/>
      <c r="Q178" s="79" t="s">
        <v>540</v>
      </c>
    </row>
    <row r="179" spans="2:19" x14ac:dyDescent="0.25">
      <c r="B179" s="79" t="s">
        <v>343</v>
      </c>
      <c r="C179" s="168">
        <v>1223.428805</v>
      </c>
      <c r="D179" s="168">
        <v>18.036081000000003</v>
      </c>
      <c r="E179" s="168">
        <v>1.3970849999999999</v>
      </c>
      <c r="F179" s="168">
        <v>217.85162100000002</v>
      </c>
      <c r="G179" s="168">
        <v>19.935295</v>
      </c>
      <c r="H179" s="168">
        <v>3.0231729999999999</v>
      </c>
      <c r="I179" s="168">
        <v>2.8809209999999998</v>
      </c>
      <c r="J179" s="168">
        <v>144.14365800000002</v>
      </c>
      <c r="K179" s="168">
        <v>47.243164999999998</v>
      </c>
      <c r="L179" s="168">
        <v>33.948083000000004</v>
      </c>
      <c r="M179" s="168">
        <v>2.9990209999999999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02" t="s">
        <v>676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</row>
    <row r="4" spans="1:21" s="170" customFormat="1" ht="11.25" customHeight="1" thickBot="1" x14ac:dyDescent="0.3">
      <c r="A4" s="204" t="s">
        <v>162</v>
      </c>
      <c r="B4" s="204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4" t="s">
        <v>533</v>
      </c>
      <c r="U4" s="204" t="s">
        <v>520</v>
      </c>
    </row>
    <row r="5" spans="1:21" ht="20.25" customHeight="1" thickBot="1" x14ac:dyDescent="0.3">
      <c r="A5" s="205"/>
      <c r="B5" s="205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5"/>
      <c r="U5" s="205"/>
    </row>
    <row r="6" spans="1:21" x14ac:dyDescent="0.25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5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5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5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5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5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5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5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5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5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5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5">
      <c r="B21" s="79" t="s">
        <v>340</v>
      </c>
      <c r="C21" s="168">
        <v>24.934878000000001</v>
      </c>
      <c r="D21" s="168">
        <v>31.616463000000003</v>
      </c>
      <c r="E21" s="168">
        <v>78.178755999999993</v>
      </c>
      <c r="F21" s="168">
        <v>48.507371999999982</v>
      </c>
      <c r="G21" s="168">
        <v>6.4807489999999994</v>
      </c>
      <c r="H21" s="168">
        <v>19.446173000000002</v>
      </c>
      <c r="I21" s="168">
        <v>44.960138000000001</v>
      </c>
      <c r="J21" s="168">
        <v>87.994824999999992</v>
      </c>
      <c r="K21" s="168">
        <v>16.179552000000001</v>
      </c>
      <c r="L21" s="168">
        <v>11.238999999999999</v>
      </c>
      <c r="M21" s="168">
        <v>5.9594139999999998</v>
      </c>
      <c r="N21" s="168">
        <v>11.640581999999998</v>
      </c>
      <c r="O21" s="168">
        <v>0.44564199999999998</v>
      </c>
      <c r="P21" s="168">
        <v>0.37019299999999999</v>
      </c>
      <c r="Q21" s="168">
        <v>134.28968200000006</v>
      </c>
      <c r="R21" s="168">
        <v>37.992598999999998</v>
      </c>
      <c r="S21" s="168">
        <v>16.332193</v>
      </c>
      <c r="U21" s="79" t="s">
        <v>538</v>
      </c>
    </row>
    <row r="22" spans="1:21" x14ac:dyDescent="0.25">
      <c r="B22" s="79" t="s">
        <v>341</v>
      </c>
      <c r="C22" s="168">
        <v>34.413680999999997</v>
      </c>
      <c r="D22" s="168">
        <v>34.110469999999992</v>
      </c>
      <c r="E22" s="168">
        <v>79.936208999999991</v>
      </c>
      <c r="F22" s="168">
        <v>39.581333000000001</v>
      </c>
      <c r="G22" s="168">
        <v>6.0670979999999997</v>
      </c>
      <c r="H22" s="168">
        <v>23.544305000000001</v>
      </c>
      <c r="I22" s="168">
        <v>42.554626999999996</v>
      </c>
      <c r="J22" s="168">
        <v>101.55320800000001</v>
      </c>
      <c r="K22" s="168">
        <v>12.718748000000001</v>
      </c>
      <c r="L22" s="168">
        <v>10.858575999999999</v>
      </c>
      <c r="M22" s="168">
        <v>5.3989340000000006</v>
      </c>
      <c r="N22" s="168">
        <v>10.900666000000001</v>
      </c>
      <c r="O22" s="168">
        <v>0.26400200000000001</v>
      </c>
      <c r="P22" s="168">
        <v>0.53158099999999997</v>
      </c>
      <c r="Q22" s="168">
        <v>108.77649200000002</v>
      </c>
      <c r="R22" s="168">
        <v>37.599159</v>
      </c>
      <c r="S22" s="168">
        <v>9.1408839999999998</v>
      </c>
      <c r="U22" s="79" t="s">
        <v>539</v>
      </c>
    </row>
    <row r="23" spans="1:21" x14ac:dyDescent="0.25">
      <c r="B23" s="79" t="s">
        <v>342</v>
      </c>
      <c r="C23" s="168">
        <v>36.626504999999995</v>
      </c>
      <c r="D23" s="168">
        <v>34.986826000000001</v>
      </c>
      <c r="E23" s="168">
        <v>98.009482000000006</v>
      </c>
      <c r="F23" s="168">
        <v>45.126721000000003</v>
      </c>
      <c r="G23" s="168">
        <v>5.6090729999999995</v>
      </c>
      <c r="H23" s="168">
        <v>17.787203000000002</v>
      </c>
      <c r="I23" s="168">
        <v>49.724938000000002</v>
      </c>
      <c r="J23" s="168">
        <v>110.828012</v>
      </c>
      <c r="K23" s="168">
        <v>16.016648000000004</v>
      </c>
      <c r="L23" s="168">
        <v>11.77772</v>
      </c>
      <c r="M23" s="168">
        <v>6.9038670000000009</v>
      </c>
      <c r="N23" s="168">
        <v>13.167088000000001</v>
      </c>
      <c r="O23" s="168">
        <v>0.29110000000000008</v>
      </c>
      <c r="P23" s="168">
        <v>0.503637</v>
      </c>
      <c r="Q23" s="168">
        <v>120.42546300000002</v>
      </c>
      <c r="R23" s="168">
        <v>45.440968000000005</v>
      </c>
      <c r="S23" s="168">
        <v>18.60652</v>
      </c>
      <c r="U23" s="79" t="s">
        <v>540</v>
      </c>
    </row>
    <row r="24" spans="1:21" x14ac:dyDescent="0.25">
      <c r="B24" s="79" t="s">
        <v>343</v>
      </c>
      <c r="C24" s="168">
        <v>38.817137000000002</v>
      </c>
      <c r="D24" s="168">
        <v>32.658313</v>
      </c>
      <c r="E24" s="168">
        <v>87.717426000000003</v>
      </c>
      <c r="F24" s="168">
        <v>44.534020999999996</v>
      </c>
      <c r="G24" s="168">
        <v>5.215382</v>
      </c>
      <c r="H24" s="168">
        <v>11.398216</v>
      </c>
      <c r="I24" s="168">
        <v>53.146852000000003</v>
      </c>
      <c r="J24" s="168">
        <v>117.808024</v>
      </c>
      <c r="K24" s="168">
        <v>13.216684999999998</v>
      </c>
      <c r="L24" s="168">
        <v>8.7077500000000008</v>
      </c>
      <c r="M24" s="168">
        <v>5.5173800000000002</v>
      </c>
      <c r="N24" s="168">
        <v>10.160017</v>
      </c>
      <c r="O24" s="168">
        <v>0.22321199999999999</v>
      </c>
      <c r="P24" s="168">
        <v>0.21418899999999999</v>
      </c>
      <c r="Q24" s="168">
        <v>111.890091</v>
      </c>
      <c r="R24" s="168">
        <v>40.331074000000001</v>
      </c>
      <c r="S24" s="168">
        <v>8.2808519999999994</v>
      </c>
      <c r="U24" s="79" t="s">
        <v>541</v>
      </c>
    </row>
    <row r="25" spans="1:21" x14ac:dyDescent="0.25"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U25" s="79" t="s">
        <v>542</v>
      </c>
    </row>
    <row r="26" spans="1:21" x14ac:dyDescent="0.25"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U26" s="79" t="s">
        <v>543</v>
      </c>
    </row>
    <row r="27" spans="1:21" x14ac:dyDescent="0.25"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U27" s="79" t="s">
        <v>544</v>
      </c>
    </row>
    <row r="28" spans="1:21" x14ac:dyDescent="0.25"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U28" s="79" t="s">
        <v>545</v>
      </c>
    </row>
    <row r="29" spans="1:21" x14ac:dyDescent="0.25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4" t="s">
        <v>162</v>
      </c>
      <c r="B35" s="204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4" t="s">
        <v>533</v>
      </c>
      <c r="U35" s="204" t="s">
        <v>520</v>
      </c>
    </row>
    <row r="36" spans="1:21" ht="20.25" customHeight="1" thickBot="1" x14ac:dyDescent="0.3">
      <c r="A36" s="205"/>
      <c r="B36" s="205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5"/>
      <c r="U36" s="205"/>
    </row>
    <row r="37" spans="1:21" x14ac:dyDescent="0.25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5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5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5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5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5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5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5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5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5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5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5">
      <c r="B52" s="79" t="s">
        <v>340</v>
      </c>
      <c r="C52" s="168">
        <v>15.500032000000001</v>
      </c>
      <c r="D52" s="168">
        <v>46.786233999999993</v>
      </c>
      <c r="E52" s="168">
        <v>62.467070000000007</v>
      </c>
      <c r="F52" s="168">
        <v>36.686676999999996</v>
      </c>
      <c r="G52" s="168">
        <v>107.23241400000001</v>
      </c>
      <c r="H52" s="168">
        <v>18.012540000000001</v>
      </c>
      <c r="I52" s="168">
        <v>87.05654100000001</v>
      </c>
      <c r="J52" s="168">
        <v>28.779925999999993</v>
      </c>
      <c r="K52" s="168">
        <v>51.161895999999999</v>
      </c>
      <c r="L52" s="168">
        <v>350.34563200000002</v>
      </c>
      <c r="M52" s="168">
        <v>10.787648000000003</v>
      </c>
      <c r="N52" s="168">
        <v>28.189915999999997</v>
      </c>
      <c r="O52" s="168">
        <v>402.49249799999984</v>
      </c>
      <c r="P52" s="168">
        <v>16.663535</v>
      </c>
      <c r="Q52" s="168">
        <v>21.265438999999997</v>
      </c>
      <c r="R52" s="168">
        <v>30.506608999999983</v>
      </c>
      <c r="S52" s="168">
        <v>14.523485000000004</v>
      </c>
      <c r="U52" s="79" t="s">
        <v>538</v>
      </c>
    </row>
    <row r="53" spans="1:21" x14ac:dyDescent="0.25">
      <c r="B53" s="79" t="s">
        <v>341</v>
      </c>
      <c r="C53" s="168">
        <v>15.771318000000001</v>
      </c>
      <c r="D53" s="168">
        <v>45.592748999999991</v>
      </c>
      <c r="E53" s="168">
        <v>54.185963999999998</v>
      </c>
      <c r="F53" s="168">
        <v>34.327061</v>
      </c>
      <c r="G53" s="168">
        <v>112.45518700000007</v>
      </c>
      <c r="H53" s="168">
        <v>20.920984999999998</v>
      </c>
      <c r="I53" s="168">
        <v>89.019233</v>
      </c>
      <c r="J53" s="168">
        <v>27.94213899999999</v>
      </c>
      <c r="K53" s="168">
        <v>57.173007999999996</v>
      </c>
      <c r="L53" s="168">
        <v>426.22408100000001</v>
      </c>
      <c r="M53" s="168">
        <v>10.571443</v>
      </c>
      <c r="N53" s="168">
        <v>67.251054000000011</v>
      </c>
      <c r="O53" s="168">
        <v>213.36281300000007</v>
      </c>
      <c r="P53" s="168">
        <v>12.670581</v>
      </c>
      <c r="Q53" s="168">
        <v>20.477156999999998</v>
      </c>
      <c r="R53" s="168">
        <v>27.95665</v>
      </c>
      <c r="S53" s="168">
        <v>12.877717000000001</v>
      </c>
      <c r="U53" s="79" t="s">
        <v>539</v>
      </c>
    </row>
    <row r="54" spans="1:21" x14ac:dyDescent="0.25">
      <c r="B54" s="79" t="s">
        <v>342</v>
      </c>
      <c r="C54" s="168">
        <v>15.195148999999999</v>
      </c>
      <c r="D54" s="168">
        <v>46.549034000000006</v>
      </c>
      <c r="E54" s="168">
        <v>59.704784999999994</v>
      </c>
      <c r="F54" s="168">
        <v>38.677443000000004</v>
      </c>
      <c r="G54" s="168">
        <v>125.06768900000009</v>
      </c>
      <c r="H54" s="168">
        <v>18.095535999999999</v>
      </c>
      <c r="I54" s="168">
        <v>96.64166400000002</v>
      </c>
      <c r="J54" s="168">
        <v>31.538283</v>
      </c>
      <c r="K54" s="168">
        <v>46.585155999999998</v>
      </c>
      <c r="L54" s="168">
        <v>341.31486600000005</v>
      </c>
      <c r="M54" s="168">
        <v>13.26844</v>
      </c>
      <c r="N54" s="168">
        <v>73.489141000000004</v>
      </c>
      <c r="O54" s="168">
        <v>250.24018000000001</v>
      </c>
      <c r="P54" s="168">
        <v>16.794394</v>
      </c>
      <c r="Q54" s="168">
        <v>20.387278999999999</v>
      </c>
      <c r="R54" s="168">
        <v>33.261463999999989</v>
      </c>
      <c r="S54" s="168">
        <v>15.831364000000004</v>
      </c>
      <c r="U54" s="79" t="s">
        <v>540</v>
      </c>
    </row>
    <row r="55" spans="1:21" x14ac:dyDescent="0.25">
      <c r="B55" s="79" t="s">
        <v>343</v>
      </c>
      <c r="C55" s="168">
        <v>13.097270000000002</v>
      </c>
      <c r="D55" s="168">
        <v>44.063852000000004</v>
      </c>
      <c r="E55" s="168">
        <v>51.222145000000012</v>
      </c>
      <c r="F55" s="168">
        <v>35.850289999999994</v>
      </c>
      <c r="G55" s="168">
        <v>116.13704399999992</v>
      </c>
      <c r="H55" s="168">
        <v>16.626912999999998</v>
      </c>
      <c r="I55" s="168">
        <v>117.85006800000001</v>
      </c>
      <c r="J55" s="168">
        <v>29.264848000000001</v>
      </c>
      <c r="K55" s="168">
        <v>75.760424999999998</v>
      </c>
      <c r="L55" s="168">
        <v>352.45903099999992</v>
      </c>
      <c r="M55" s="168">
        <v>13.499120999999999</v>
      </c>
      <c r="N55" s="168">
        <v>114.06753299999998</v>
      </c>
      <c r="O55" s="168">
        <v>144.75454999999999</v>
      </c>
      <c r="P55" s="168">
        <v>16.091501000000001</v>
      </c>
      <c r="Q55" s="168">
        <v>19.564042999999998</v>
      </c>
      <c r="R55" s="168">
        <v>28.619121000000007</v>
      </c>
      <c r="S55" s="168">
        <v>13.748802000000001</v>
      </c>
      <c r="U55" s="79" t="s">
        <v>541</v>
      </c>
    </row>
    <row r="56" spans="1:21" x14ac:dyDescent="0.25"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U56" s="79" t="s">
        <v>542</v>
      </c>
    </row>
    <row r="57" spans="1:21" x14ac:dyDescent="0.25"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U57" s="79" t="s">
        <v>543</v>
      </c>
    </row>
    <row r="58" spans="1:21" x14ac:dyDescent="0.25"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U58" s="79" t="s">
        <v>544</v>
      </c>
    </row>
    <row r="59" spans="1:21" x14ac:dyDescent="0.25"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U59" s="79" t="s">
        <v>545</v>
      </c>
    </row>
    <row r="60" spans="1:21" x14ac:dyDescent="0.25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4" t="s">
        <v>162</v>
      </c>
      <c r="B66" s="204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4" t="s">
        <v>533</v>
      </c>
      <c r="U66" s="204" t="s">
        <v>520</v>
      </c>
    </row>
    <row r="67" spans="1:21" ht="20.25" customHeight="1" thickBot="1" x14ac:dyDescent="0.3">
      <c r="A67" s="205"/>
      <c r="B67" s="205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5"/>
      <c r="U67" s="205"/>
    </row>
    <row r="68" spans="1:21" x14ac:dyDescent="0.25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5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5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5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5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5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5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5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5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5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5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5">
      <c r="B83" s="79" t="s">
        <v>340</v>
      </c>
      <c r="C83" s="168">
        <v>11.546672000000001</v>
      </c>
      <c r="D83" s="168">
        <v>0.61575899999999995</v>
      </c>
      <c r="E83" s="168">
        <v>0.66096299999999997</v>
      </c>
      <c r="F83" s="168">
        <v>39.642900999999995</v>
      </c>
      <c r="G83" s="168">
        <v>305.00456299999996</v>
      </c>
      <c r="H83" s="168">
        <v>165.24313899999996</v>
      </c>
      <c r="I83" s="168">
        <v>10.591068</v>
      </c>
      <c r="J83" s="168">
        <v>27.806869000000003</v>
      </c>
      <c r="K83" s="168">
        <v>0.69920700000000002</v>
      </c>
      <c r="L83" s="168">
        <v>80.701736999999994</v>
      </c>
      <c r="M83" s="168">
        <v>101.552825</v>
      </c>
      <c r="N83" s="168">
        <v>0.10199900000000001</v>
      </c>
      <c r="O83" s="168">
        <v>71.117550000000008</v>
      </c>
      <c r="P83" s="168">
        <v>209.88904799999995</v>
      </c>
      <c r="Q83" s="168">
        <v>4.0586060000000002</v>
      </c>
      <c r="R83" s="168">
        <v>3.2159E-2</v>
      </c>
      <c r="S83" s="168">
        <v>5.6738570000000008</v>
      </c>
      <c r="U83" s="79" t="s">
        <v>538</v>
      </c>
    </row>
    <row r="84" spans="1:21" x14ac:dyDescent="0.25">
      <c r="B84" s="79" t="s">
        <v>341</v>
      </c>
      <c r="C84" s="168">
        <v>10.200813999999999</v>
      </c>
      <c r="D84" s="168">
        <v>1.1383589999999999</v>
      </c>
      <c r="E84" s="168">
        <v>0.68738400000000011</v>
      </c>
      <c r="F84" s="168">
        <v>41.841614000000007</v>
      </c>
      <c r="G84" s="168">
        <v>287.86741400000005</v>
      </c>
      <c r="H84" s="168">
        <v>152.33540800000003</v>
      </c>
      <c r="I84" s="168">
        <v>10.309027</v>
      </c>
      <c r="J84" s="168">
        <v>28.214421000000005</v>
      </c>
      <c r="K84" s="168">
        <v>0.69621900000000003</v>
      </c>
      <c r="L84" s="168">
        <v>71.29628000000001</v>
      </c>
      <c r="M84" s="168">
        <v>101.71662700000003</v>
      </c>
      <c r="N84" s="168">
        <v>0.10507</v>
      </c>
      <c r="O84" s="168">
        <v>75.171943000000013</v>
      </c>
      <c r="P84" s="168">
        <v>192.71610900000005</v>
      </c>
      <c r="Q84" s="168">
        <v>4.931025</v>
      </c>
      <c r="R84" s="168">
        <v>2.5659000000000001E-2</v>
      </c>
      <c r="S84" s="168">
        <v>5.6058529999999998</v>
      </c>
      <c r="U84" s="79" t="s">
        <v>539</v>
      </c>
    </row>
    <row r="85" spans="1:21" x14ac:dyDescent="0.25">
      <c r="B85" s="79" t="s">
        <v>342</v>
      </c>
      <c r="C85" s="168">
        <v>12.051490000000001</v>
      </c>
      <c r="D85" s="168">
        <v>0.82829299999999995</v>
      </c>
      <c r="E85" s="168">
        <v>1.4427960000000002</v>
      </c>
      <c r="F85" s="168">
        <v>44.210248999999997</v>
      </c>
      <c r="G85" s="168">
        <v>317.66457200000013</v>
      </c>
      <c r="H85" s="168">
        <v>169.32634999999999</v>
      </c>
      <c r="I85" s="168">
        <v>10.717594999999999</v>
      </c>
      <c r="J85" s="168">
        <v>30.466076999999999</v>
      </c>
      <c r="K85" s="168">
        <v>1.3729</v>
      </c>
      <c r="L85" s="168">
        <v>83.749180999999993</v>
      </c>
      <c r="M85" s="168">
        <v>103.86936100000001</v>
      </c>
      <c r="N85" s="168">
        <v>0.103876</v>
      </c>
      <c r="O85" s="168">
        <v>73.746341999999999</v>
      </c>
      <c r="P85" s="168">
        <v>201.938807</v>
      </c>
      <c r="Q85" s="168">
        <v>6.023613000000001</v>
      </c>
      <c r="R85" s="168">
        <v>2.2662000000000002E-2</v>
      </c>
      <c r="S85" s="168">
        <v>5.4515019999999987</v>
      </c>
      <c r="U85" s="79" t="s">
        <v>540</v>
      </c>
    </row>
    <row r="86" spans="1:21" x14ac:dyDescent="0.25">
      <c r="B86" s="79" t="s">
        <v>343</v>
      </c>
      <c r="C86" s="168">
        <v>9.4486290000000004</v>
      </c>
      <c r="D86" s="168">
        <v>0.76014499999999996</v>
      </c>
      <c r="E86" s="168">
        <v>0.60576399999999997</v>
      </c>
      <c r="F86" s="168">
        <v>42.130561999999998</v>
      </c>
      <c r="G86" s="168">
        <v>303.87393000000009</v>
      </c>
      <c r="H86" s="168">
        <v>139.04176200000001</v>
      </c>
      <c r="I86" s="168">
        <v>8.7615780000000001</v>
      </c>
      <c r="J86" s="168">
        <v>25.734726999999999</v>
      </c>
      <c r="K86" s="168">
        <v>1.159753</v>
      </c>
      <c r="L86" s="168">
        <v>73.312510000000003</v>
      </c>
      <c r="M86" s="168">
        <v>96.391001999999986</v>
      </c>
      <c r="N86" s="168">
        <v>0.11561199999999999</v>
      </c>
      <c r="O86" s="168">
        <v>55.681837999999999</v>
      </c>
      <c r="P86" s="168">
        <v>203.853972</v>
      </c>
      <c r="Q86" s="168">
        <v>7.8556260000000009</v>
      </c>
      <c r="R86" s="168">
        <v>2.5842E-2</v>
      </c>
      <c r="S86" s="168">
        <v>4.4889580000000002</v>
      </c>
      <c r="U86" s="79" t="s">
        <v>541</v>
      </c>
    </row>
    <row r="87" spans="1:21" x14ac:dyDescent="0.25">
      <c r="B87" s="79" t="s">
        <v>344</v>
      </c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U87" s="79" t="s">
        <v>542</v>
      </c>
    </row>
    <row r="88" spans="1:21" x14ac:dyDescent="0.25">
      <c r="B88" s="79" t="s">
        <v>345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U88" s="79" t="s">
        <v>543</v>
      </c>
    </row>
    <row r="89" spans="1:21" x14ac:dyDescent="0.25">
      <c r="B89" s="79" t="s">
        <v>346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U89" s="79" t="s">
        <v>544</v>
      </c>
    </row>
    <row r="90" spans="1:21" x14ac:dyDescent="0.25">
      <c r="B90" s="79" t="s">
        <v>347</v>
      </c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U90" s="79" t="s">
        <v>545</v>
      </c>
    </row>
    <row r="91" spans="1:21" x14ac:dyDescent="0.25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4" t="s">
        <v>162</v>
      </c>
      <c r="B97" s="204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4" t="s">
        <v>533</v>
      </c>
      <c r="U97" s="204" t="s">
        <v>520</v>
      </c>
    </row>
    <row r="98" spans="1:21" ht="20.25" customHeight="1" thickBot="1" x14ac:dyDescent="0.3">
      <c r="A98" s="205"/>
      <c r="B98" s="205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5"/>
      <c r="U98" s="205"/>
    </row>
    <row r="99" spans="1:21" x14ac:dyDescent="0.25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5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5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5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5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5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5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5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5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5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5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5">
      <c r="B114" s="79" t="s">
        <v>340</v>
      </c>
      <c r="C114" s="168">
        <v>15.732753000000001</v>
      </c>
      <c r="D114" s="168">
        <v>5.6339390000000007</v>
      </c>
      <c r="E114" s="168">
        <v>7.8400999999999996</v>
      </c>
      <c r="F114" s="168">
        <v>21.341279000000007</v>
      </c>
      <c r="G114" s="168">
        <v>35.568398999999999</v>
      </c>
      <c r="H114" s="168">
        <v>7.4053519999999997</v>
      </c>
      <c r="I114" s="168">
        <v>7.3065789999999993</v>
      </c>
      <c r="J114" s="168">
        <v>28.475095999999994</v>
      </c>
      <c r="K114" s="168">
        <v>16.668257999999998</v>
      </c>
      <c r="L114" s="168">
        <v>173.41990400000009</v>
      </c>
      <c r="M114" s="168">
        <v>82.300171999999975</v>
      </c>
      <c r="N114" s="168">
        <v>57.787828000000033</v>
      </c>
      <c r="O114" s="168">
        <v>146.495116</v>
      </c>
      <c r="P114" s="168">
        <v>9.4980280000000015</v>
      </c>
      <c r="Q114" s="168">
        <v>0.89676100000000003</v>
      </c>
      <c r="R114" s="168">
        <v>0.83761700000000006</v>
      </c>
      <c r="S114" s="168">
        <v>52.936824000000001</v>
      </c>
      <c r="U114" s="79" t="s">
        <v>538</v>
      </c>
    </row>
    <row r="115" spans="1:21" x14ac:dyDescent="0.25">
      <c r="B115" s="79" t="s">
        <v>341</v>
      </c>
      <c r="C115" s="168">
        <v>14.985791999999995</v>
      </c>
      <c r="D115" s="168">
        <v>4.2078829999999998</v>
      </c>
      <c r="E115" s="168">
        <v>9.4444849999999985</v>
      </c>
      <c r="F115" s="168">
        <v>19.114886999999996</v>
      </c>
      <c r="G115" s="168">
        <v>33.667347000000007</v>
      </c>
      <c r="H115" s="168">
        <v>7.8854340000000001</v>
      </c>
      <c r="I115" s="168">
        <v>7.2582810000000002</v>
      </c>
      <c r="J115" s="168">
        <v>31.466459000000004</v>
      </c>
      <c r="K115" s="168">
        <v>16.564801000000003</v>
      </c>
      <c r="L115" s="168">
        <v>170.856853</v>
      </c>
      <c r="M115" s="168">
        <v>73.749233000000004</v>
      </c>
      <c r="N115" s="168">
        <v>59.39957299999999</v>
      </c>
      <c r="O115" s="168">
        <v>125.30728800000003</v>
      </c>
      <c r="P115" s="168">
        <v>9.0496829999999999</v>
      </c>
      <c r="Q115" s="168">
        <v>0.89207399999999992</v>
      </c>
      <c r="R115" s="168">
        <v>0.66730800000000001</v>
      </c>
      <c r="S115" s="168">
        <v>54.347389</v>
      </c>
      <c r="U115" s="79" t="s">
        <v>539</v>
      </c>
    </row>
    <row r="116" spans="1:21" x14ac:dyDescent="0.25">
      <c r="B116" s="79" t="s">
        <v>342</v>
      </c>
      <c r="C116" s="168">
        <v>14.735032000000004</v>
      </c>
      <c r="D116" s="168">
        <v>4.9128879999999997</v>
      </c>
      <c r="E116" s="168">
        <v>7.7953799999999989</v>
      </c>
      <c r="F116" s="168">
        <v>21.561135</v>
      </c>
      <c r="G116" s="168">
        <v>35.849437999999999</v>
      </c>
      <c r="H116" s="168">
        <v>8.9207300000000007</v>
      </c>
      <c r="I116" s="168">
        <v>8.2557840000000002</v>
      </c>
      <c r="J116" s="168">
        <v>30.298473000000001</v>
      </c>
      <c r="K116" s="168">
        <v>14.769393000000001</v>
      </c>
      <c r="L116" s="168">
        <v>183.86939599999999</v>
      </c>
      <c r="M116" s="168">
        <v>74.273528999999996</v>
      </c>
      <c r="N116" s="168">
        <v>65.814167999999995</v>
      </c>
      <c r="O116" s="168">
        <v>134.72910999999999</v>
      </c>
      <c r="P116" s="168">
        <v>9.4168900000000004</v>
      </c>
      <c r="Q116" s="168">
        <v>1.141197</v>
      </c>
      <c r="R116" s="168">
        <v>0.61516199999999999</v>
      </c>
      <c r="S116" s="168">
        <v>56.112809999999989</v>
      </c>
      <c r="U116" s="79" t="s">
        <v>540</v>
      </c>
    </row>
    <row r="117" spans="1:21" x14ac:dyDescent="0.25">
      <c r="B117" s="79" t="s">
        <v>343</v>
      </c>
      <c r="C117" s="168">
        <v>13.048735000000001</v>
      </c>
      <c r="D117" s="168">
        <v>1.3441860000000001</v>
      </c>
      <c r="E117" s="168">
        <v>7.4214710000000004</v>
      </c>
      <c r="F117" s="168">
        <v>19.076474999999999</v>
      </c>
      <c r="G117" s="168">
        <v>28.375755000000005</v>
      </c>
      <c r="H117" s="168">
        <v>9.5198920000000005</v>
      </c>
      <c r="I117" s="168">
        <v>6.2388250000000003</v>
      </c>
      <c r="J117" s="168">
        <v>26.536994999999997</v>
      </c>
      <c r="K117" s="168">
        <v>12.046307000000001</v>
      </c>
      <c r="L117" s="168">
        <v>166.683526</v>
      </c>
      <c r="M117" s="168">
        <v>71.117683999999997</v>
      </c>
      <c r="N117" s="168">
        <v>62.144384000000002</v>
      </c>
      <c r="O117" s="168">
        <v>149.34924699999996</v>
      </c>
      <c r="P117" s="168">
        <v>11.211924999999999</v>
      </c>
      <c r="Q117" s="168">
        <v>1.3601480000000001</v>
      </c>
      <c r="R117" s="168">
        <v>0.64849099999999993</v>
      </c>
      <c r="S117" s="168">
        <v>48.842375000000004</v>
      </c>
      <c r="U117" s="79" t="s">
        <v>541</v>
      </c>
    </row>
    <row r="118" spans="1:21" x14ac:dyDescent="0.25">
      <c r="B118" s="79" t="s">
        <v>344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U118" s="79" t="s">
        <v>542</v>
      </c>
    </row>
    <row r="119" spans="1:21" x14ac:dyDescent="0.25">
      <c r="B119" s="79" t="s">
        <v>345</v>
      </c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U119" s="79" t="s">
        <v>543</v>
      </c>
    </row>
    <row r="120" spans="1:21" x14ac:dyDescent="0.25">
      <c r="B120" s="79" t="s">
        <v>346</v>
      </c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U120" s="79" t="s">
        <v>544</v>
      </c>
    </row>
    <row r="121" spans="1:21" x14ac:dyDescent="0.25">
      <c r="B121" s="79" t="s">
        <v>347</v>
      </c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68"/>
      <c r="U121" s="79" t="s">
        <v>545</v>
      </c>
    </row>
    <row r="122" spans="1:21" x14ac:dyDescent="0.25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4" t="s">
        <v>162</v>
      </c>
      <c r="B128" s="204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4" t="s">
        <v>533</v>
      </c>
      <c r="U128" s="204" t="s">
        <v>520</v>
      </c>
    </row>
    <row r="129" spans="1:21" ht="20.25" customHeight="1" thickBot="1" x14ac:dyDescent="0.3">
      <c r="A129" s="205"/>
      <c r="B129" s="205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5"/>
      <c r="U129" s="205"/>
    </row>
    <row r="130" spans="1:21" x14ac:dyDescent="0.25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5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5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5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5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5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5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5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5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5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5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5">
      <c r="B145" s="79" t="s">
        <v>340</v>
      </c>
      <c r="C145" s="168">
        <v>81.037717000000001</v>
      </c>
      <c r="D145" s="168">
        <v>67.81791299999999</v>
      </c>
      <c r="E145" s="168">
        <v>39.624810000000004</v>
      </c>
      <c r="F145" s="168">
        <v>161.65164300000004</v>
      </c>
      <c r="G145" s="168">
        <v>197.307559</v>
      </c>
      <c r="H145" s="168">
        <v>45.771874999999994</v>
      </c>
      <c r="I145" s="168">
        <v>2.3684000000000004E-2</v>
      </c>
      <c r="J145" s="168">
        <v>89.985381000000004</v>
      </c>
      <c r="K145" s="168">
        <v>2.3783810000000001</v>
      </c>
      <c r="L145" s="168">
        <v>1.3256609999999998</v>
      </c>
      <c r="M145" s="168">
        <v>2.8654440000000001</v>
      </c>
      <c r="N145" s="168">
        <v>0.51037900000000003</v>
      </c>
      <c r="O145" s="168">
        <v>19.245083000000001</v>
      </c>
      <c r="P145" s="168">
        <v>40.527470000000008</v>
      </c>
      <c r="Q145" s="168">
        <v>413.45930999999985</v>
      </c>
      <c r="R145" s="168">
        <v>661.33368799999994</v>
      </c>
      <c r="S145" s="168">
        <v>0.52020999999999995</v>
      </c>
      <c r="U145" s="79" t="s">
        <v>538</v>
      </c>
    </row>
    <row r="146" spans="1:21" x14ac:dyDescent="0.25">
      <c r="B146" s="79" t="s">
        <v>341</v>
      </c>
      <c r="C146" s="168">
        <v>76.40885999999999</v>
      </c>
      <c r="D146" s="168">
        <v>63.983011999999995</v>
      </c>
      <c r="E146" s="168">
        <v>38.125583000000006</v>
      </c>
      <c r="F146" s="168">
        <v>123.857738</v>
      </c>
      <c r="G146" s="168">
        <v>192.73917799999998</v>
      </c>
      <c r="H146" s="168">
        <v>39.890566000000007</v>
      </c>
      <c r="I146" s="168">
        <v>2.3059E-2</v>
      </c>
      <c r="J146" s="168">
        <v>82.284238000000002</v>
      </c>
      <c r="K146" s="168">
        <v>2.3751759999999997</v>
      </c>
      <c r="L146" s="168">
        <v>1.264626</v>
      </c>
      <c r="M146" s="168">
        <v>1.6824140000000001</v>
      </c>
      <c r="N146" s="168">
        <v>0.21754299999999999</v>
      </c>
      <c r="O146" s="168">
        <v>18.289665999999997</v>
      </c>
      <c r="P146" s="168">
        <v>39.702908000000001</v>
      </c>
      <c r="Q146" s="168">
        <v>404.39424999999983</v>
      </c>
      <c r="R146" s="168">
        <v>623.52591500000017</v>
      </c>
      <c r="S146" s="168">
        <v>0.32564700000000002</v>
      </c>
      <c r="U146" s="79" t="s">
        <v>539</v>
      </c>
    </row>
    <row r="147" spans="1:21" x14ac:dyDescent="0.25">
      <c r="B147" s="79" t="s">
        <v>342</v>
      </c>
      <c r="C147" s="168">
        <v>81.902384999999981</v>
      </c>
      <c r="D147" s="168">
        <v>67.402164999999997</v>
      </c>
      <c r="E147" s="168">
        <v>56.016599000000006</v>
      </c>
      <c r="F147" s="168">
        <v>135.79560799999999</v>
      </c>
      <c r="G147" s="168">
        <v>214.61404000000002</v>
      </c>
      <c r="H147" s="168">
        <v>37.121299999999998</v>
      </c>
      <c r="I147" s="168">
        <v>9.8350000000000007E-2</v>
      </c>
      <c r="J147" s="168">
        <v>95.016079000000019</v>
      </c>
      <c r="K147" s="168">
        <v>3.2847019999999998</v>
      </c>
      <c r="L147" s="168">
        <v>1.4634319999999998</v>
      </c>
      <c r="M147" s="168">
        <v>3.5992349999999997</v>
      </c>
      <c r="N147" s="168">
        <v>0.19474000000000002</v>
      </c>
      <c r="O147" s="168">
        <v>19.632099</v>
      </c>
      <c r="P147" s="168">
        <v>45.964570999999999</v>
      </c>
      <c r="Q147" s="168">
        <v>486.29789099999982</v>
      </c>
      <c r="R147" s="168">
        <v>659.79734400000007</v>
      </c>
      <c r="S147" s="168">
        <v>0.37276900000000002</v>
      </c>
      <c r="U147" s="79" t="s">
        <v>540</v>
      </c>
    </row>
    <row r="148" spans="1:21" x14ac:dyDescent="0.25">
      <c r="B148" s="79" t="s">
        <v>343</v>
      </c>
      <c r="C148" s="168">
        <v>71.254762000000014</v>
      </c>
      <c r="D148" s="168">
        <v>63.148059000000003</v>
      </c>
      <c r="E148" s="168">
        <v>40.765886000000002</v>
      </c>
      <c r="F148" s="168">
        <v>126.11842499999999</v>
      </c>
      <c r="G148" s="168">
        <v>205.72495600000005</v>
      </c>
      <c r="H148" s="168">
        <v>37.338583999999997</v>
      </c>
      <c r="I148" s="168">
        <v>0.409667</v>
      </c>
      <c r="J148" s="168">
        <v>83.148605000000003</v>
      </c>
      <c r="K148" s="168">
        <v>2.267528</v>
      </c>
      <c r="L148" s="168">
        <v>1.1215359999999999</v>
      </c>
      <c r="M148" s="168">
        <v>2.808821</v>
      </c>
      <c r="N148" s="168">
        <v>0.208893</v>
      </c>
      <c r="O148" s="168">
        <v>17.837041000000006</v>
      </c>
      <c r="P148" s="168">
        <v>39.764532000000003</v>
      </c>
      <c r="Q148" s="168">
        <v>426.34937099999979</v>
      </c>
      <c r="R148" s="168">
        <v>602.60434199999997</v>
      </c>
      <c r="S148" s="168">
        <v>0.29111600000000004</v>
      </c>
      <c r="U148" s="79" t="s">
        <v>541</v>
      </c>
    </row>
    <row r="149" spans="1:21" x14ac:dyDescent="0.25">
      <c r="B149" s="79" t="s">
        <v>344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U149" s="79" t="s">
        <v>542</v>
      </c>
    </row>
    <row r="150" spans="1:21" x14ac:dyDescent="0.25">
      <c r="B150" s="79" t="s">
        <v>345</v>
      </c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U150" s="79" t="s">
        <v>543</v>
      </c>
    </row>
    <row r="151" spans="1:21" x14ac:dyDescent="0.25">
      <c r="B151" s="79" t="s">
        <v>346</v>
      </c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U151" s="79" t="s">
        <v>544</v>
      </c>
    </row>
    <row r="152" spans="1:21" x14ac:dyDescent="0.25">
      <c r="B152" s="79" t="s">
        <v>347</v>
      </c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U152" s="79" t="s">
        <v>545</v>
      </c>
    </row>
    <row r="153" spans="1:21" x14ac:dyDescent="0.25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4" t="s">
        <v>162</v>
      </c>
      <c r="B159" s="204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4" t="s">
        <v>533</v>
      </c>
      <c r="Q159" s="204" t="s">
        <v>520</v>
      </c>
    </row>
    <row r="160" spans="1:21" ht="20.25" customHeight="1" thickBot="1" x14ac:dyDescent="0.3">
      <c r="A160" s="205"/>
      <c r="B160" s="205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5"/>
      <c r="Q160" s="205"/>
      <c r="T160" s="79"/>
    </row>
    <row r="161" spans="1:17" x14ac:dyDescent="0.25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5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5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5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5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5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5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5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5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5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5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5">
      <c r="B176" s="79" t="s">
        <v>340</v>
      </c>
      <c r="C176" s="168">
        <v>825.06805699999984</v>
      </c>
      <c r="D176" s="168">
        <v>76.393557000000001</v>
      </c>
      <c r="E176" s="168">
        <v>7.5039980000000002</v>
      </c>
      <c r="F176" s="168">
        <v>194.00857100000002</v>
      </c>
      <c r="G176" s="168">
        <v>12.248833000000001</v>
      </c>
      <c r="H176" s="168">
        <v>0.59902700000000009</v>
      </c>
      <c r="I176" s="168">
        <v>5.9077760000000019</v>
      </c>
      <c r="J176" s="168">
        <v>199.29488800000001</v>
      </c>
      <c r="K176" s="168">
        <v>12.292686</v>
      </c>
      <c r="L176" s="168">
        <v>10.387970999999997</v>
      </c>
      <c r="M176" s="168">
        <v>1.2831579999999998</v>
      </c>
      <c r="N176" s="168">
        <v>0</v>
      </c>
      <c r="O176" s="168">
        <v>8.1942369999999993</v>
      </c>
      <c r="P176" s="167"/>
      <c r="Q176" s="79" t="s">
        <v>538</v>
      </c>
    </row>
    <row r="177" spans="2:19" x14ac:dyDescent="0.25">
      <c r="B177" s="79" t="s">
        <v>341</v>
      </c>
      <c r="C177" s="168">
        <v>849.95125199999984</v>
      </c>
      <c r="D177" s="168">
        <v>39.314484999999991</v>
      </c>
      <c r="E177" s="168">
        <v>6.3596909999999998</v>
      </c>
      <c r="F177" s="168">
        <v>167.858439</v>
      </c>
      <c r="G177" s="168">
        <v>8.6849420000000013</v>
      </c>
      <c r="H177" s="168">
        <v>0.43603000000000003</v>
      </c>
      <c r="I177" s="168">
        <v>8.981662</v>
      </c>
      <c r="J177" s="168">
        <v>176.54723699999994</v>
      </c>
      <c r="K177" s="168">
        <v>11.884948000000001</v>
      </c>
      <c r="L177" s="168">
        <v>10.007952000000001</v>
      </c>
      <c r="M177" s="168">
        <v>1.3443489999999998</v>
      </c>
      <c r="N177" s="168">
        <v>0</v>
      </c>
      <c r="O177" s="168">
        <v>10.943576</v>
      </c>
      <c r="P177" s="167"/>
      <c r="Q177" s="79" t="s">
        <v>539</v>
      </c>
    </row>
    <row r="178" spans="2:19" x14ac:dyDescent="0.25">
      <c r="B178" s="79" t="s">
        <v>342</v>
      </c>
      <c r="C178" s="168">
        <v>970.02197699999999</v>
      </c>
      <c r="D178" s="168">
        <v>48.284742999999992</v>
      </c>
      <c r="E178" s="168">
        <v>12.027621</v>
      </c>
      <c r="F178" s="168">
        <v>203.77720399999998</v>
      </c>
      <c r="G178" s="168">
        <v>14.049049000000004</v>
      </c>
      <c r="H178" s="168">
        <v>0.90470600000000001</v>
      </c>
      <c r="I178" s="168">
        <v>5.7947040000000003</v>
      </c>
      <c r="J178" s="168">
        <v>198.49591799999996</v>
      </c>
      <c r="K178" s="168">
        <v>15.541097000000001</v>
      </c>
      <c r="L178" s="168">
        <v>10.729889999999997</v>
      </c>
      <c r="M178" s="168">
        <v>0.954704</v>
      </c>
      <c r="N178" s="168">
        <v>0</v>
      </c>
      <c r="O178" s="168">
        <v>10.673732000000001</v>
      </c>
      <c r="P178" s="167"/>
      <c r="Q178" s="79" t="s">
        <v>540</v>
      </c>
    </row>
    <row r="179" spans="2:19" x14ac:dyDescent="0.25">
      <c r="B179" s="79" t="s">
        <v>343</v>
      </c>
      <c r="C179" s="168">
        <v>938.07522199999994</v>
      </c>
      <c r="D179" s="168">
        <v>43.178551000000006</v>
      </c>
      <c r="E179" s="168">
        <v>9.0801920000000003</v>
      </c>
      <c r="F179" s="168">
        <v>194.42391700000002</v>
      </c>
      <c r="G179" s="168">
        <v>13.690627999999993</v>
      </c>
      <c r="H179" s="168">
        <v>0.48889999999999995</v>
      </c>
      <c r="I179" s="168">
        <v>7.3382809999999994</v>
      </c>
      <c r="J179" s="168">
        <v>181.94448699999998</v>
      </c>
      <c r="K179" s="168">
        <v>14.680218999999999</v>
      </c>
      <c r="L179" s="168">
        <v>9.5035459999999965</v>
      </c>
      <c r="M179" s="168">
        <v>1.211746</v>
      </c>
      <c r="N179" s="168">
        <v>0</v>
      </c>
      <c r="O179" s="168">
        <v>10.990226999999999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51" t="s">
        <v>677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3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3">
      <c r="A4" s="252" t="s">
        <v>307</v>
      </c>
      <c r="B4" s="255" t="s">
        <v>678</v>
      </c>
      <c r="C4" s="256"/>
      <c r="D4" s="256"/>
      <c r="E4" s="256"/>
      <c r="F4" s="257"/>
      <c r="G4" s="255" t="s">
        <v>679</v>
      </c>
      <c r="H4" s="256"/>
      <c r="I4" s="256"/>
      <c r="J4" s="256"/>
      <c r="K4" s="257"/>
      <c r="L4" s="125"/>
      <c r="M4" s="248" t="s">
        <v>595</v>
      </c>
    </row>
    <row r="5" spans="1:13" ht="56.25" customHeight="1" x14ac:dyDescent="0.3">
      <c r="A5" s="253"/>
      <c r="B5" s="258">
        <v>2024</v>
      </c>
      <c r="C5" s="259"/>
      <c r="D5" s="258">
        <v>2025</v>
      </c>
      <c r="E5" s="259"/>
      <c r="F5" s="126" t="s">
        <v>680</v>
      </c>
      <c r="G5" s="258">
        <v>2024</v>
      </c>
      <c r="H5" s="259"/>
      <c r="I5" s="258">
        <v>2025</v>
      </c>
      <c r="J5" s="259"/>
      <c r="K5" s="126" t="s">
        <v>680</v>
      </c>
      <c r="L5" s="127"/>
      <c r="M5" s="249"/>
    </row>
    <row r="6" spans="1:13" ht="24" customHeight="1" x14ac:dyDescent="0.3">
      <c r="A6" s="254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0" t="s">
        <v>295</v>
      </c>
      <c r="K6" s="261"/>
      <c r="L6" s="131"/>
      <c r="M6" s="250"/>
    </row>
    <row r="7" spans="1:13" x14ac:dyDescent="0.3">
      <c r="A7" s="132" t="s">
        <v>296</v>
      </c>
      <c r="B7" s="133">
        <f>SUM(B9:B25)</f>
        <v>52343.919001000002</v>
      </c>
      <c r="C7" s="133">
        <f>SUM(C9:C25)</f>
        <v>100.00000000000001</v>
      </c>
      <c r="D7" s="133">
        <f>SUM(D9:D25)</f>
        <v>55954.042171000001</v>
      </c>
      <c r="E7" s="133">
        <f>SUM(E9:E25)</f>
        <v>100</v>
      </c>
      <c r="F7" s="133">
        <f>D7/B7*100-100</f>
        <v>6.8969294598118012</v>
      </c>
      <c r="G7" s="133">
        <f>SUM(G9:G25)</f>
        <v>39842.384995</v>
      </c>
      <c r="H7" s="133">
        <f>SUM(H9:H25)</f>
        <v>100</v>
      </c>
      <c r="I7" s="133">
        <f>SUM(I9:I25)</f>
        <v>41081.640396999996</v>
      </c>
      <c r="J7" s="133">
        <f>SUM(J9:J25)</f>
        <v>100</v>
      </c>
      <c r="K7" s="133">
        <f>I7/G7*100-100</f>
        <v>3.1103946266156441</v>
      </c>
      <c r="L7" s="133"/>
      <c r="M7" s="132" t="s">
        <v>296</v>
      </c>
    </row>
    <row r="8" spans="1:13" x14ac:dyDescent="0.3">
      <c r="M8" s="134"/>
    </row>
    <row r="9" spans="1:13" x14ac:dyDescent="0.3">
      <c r="A9" s="135" t="s">
        <v>297</v>
      </c>
      <c r="B9" s="42">
        <v>5512.3757780000014</v>
      </c>
      <c r="C9" s="42">
        <f t="shared" ref="C9:C25" si="0">B9/$B$7*100</f>
        <v>10.531071962522889</v>
      </c>
      <c r="D9" s="42">
        <v>5986.9489300000005</v>
      </c>
      <c r="E9" s="42">
        <f>D9/$D$7*100</f>
        <v>10.699761264259351</v>
      </c>
      <c r="F9" s="42">
        <f>D9/B9*100-100</f>
        <v>8.609230776574222</v>
      </c>
      <c r="G9" s="42">
        <v>3169.549998</v>
      </c>
      <c r="H9" s="42">
        <f>G9/$G$7*100</f>
        <v>7.9552215521178287</v>
      </c>
      <c r="I9" s="42">
        <v>3170.1178769999997</v>
      </c>
      <c r="J9" s="42">
        <f>I9/$I$7*100</f>
        <v>7.7166292445116165</v>
      </c>
      <c r="K9" s="42">
        <f>I9/G9*100-100</f>
        <v>1.7916707430316592E-2</v>
      </c>
      <c r="L9" s="42"/>
      <c r="M9" s="135" t="s">
        <v>596</v>
      </c>
    </row>
    <row r="10" spans="1:13" x14ac:dyDescent="0.3">
      <c r="A10" s="135" t="s">
        <v>298</v>
      </c>
      <c r="B10" s="42">
        <v>2422.1432830000003</v>
      </c>
      <c r="C10" s="42">
        <f t="shared" si="0"/>
        <v>4.6273632720425972</v>
      </c>
      <c r="D10" s="42">
        <v>2577.9724029999998</v>
      </c>
      <c r="E10" s="42">
        <f t="shared" ref="E10:E25" si="1">D10/$D$7*100</f>
        <v>4.6073032491942421</v>
      </c>
      <c r="F10" s="42">
        <f t="shared" ref="F10:F25" si="2">D10/B10*100-100</f>
        <v>6.4335219594025688</v>
      </c>
      <c r="G10" s="42">
        <v>2024.432986</v>
      </c>
      <c r="H10" s="42">
        <f t="shared" ref="H10:H25" si="3">G10/$G$7*100</f>
        <v>5.0811039204958623</v>
      </c>
      <c r="I10" s="42">
        <v>2016.7472670000002</v>
      </c>
      <c r="J10" s="42">
        <f t="shared" ref="J10:J25" si="4">I10/$I$7*100</f>
        <v>4.9091205889316782</v>
      </c>
      <c r="K10" s="42">
        <f t="shared" ref="K10:K25" si="5">I10/G10*100-100</f>
        <v>-0.37964798307233139</v>
      </c>
      <c r="L10" s="42"/>
      <c r="M10" s="135" t="s">
        <v>597</v>
      </c>
    </row>
    <row r="11" spans="1:13" x14ac:dyDescent="0.3">
      <c r="A11" s="135" t="s">
        <v>299</v>
      </c>
      <c r="B11" s="42">
        <v>5489.9015440000003</v>
      </c>
      <c r="C11" s="42">
        <f t="shared" si="0"/>
        <v>10.488136251118528</v>
      </c>
      <c r="D11" s="42">
        <v>5055.2366000000002</v>
      </c>
      <c r="E11" s="42">
        <f t="shared" si="1"/>
        <v>9.0346227079552079</v>
      </c>
      <c r="F11" s="42">
        <f t="shared" si="2"/>
        <v>-7.9175362347809823</v>
      </c>
      <c r="G11" s="42">
        <v>2906.1699159999998</v>
      </c>
      <c r="H11" s="42">
        <f t="shared" si="3"/>
        <v>7.2941665424012845</v>
      </c>
      <c r="I11" s="42">
        <v>2324.9079069999998</v>
      </c>
      <c r="J11" s="42">
        <f t="shared" si="4"/>
        <v>5.6592382498187126</v>
      </c>
      <c r="K11" s="42">
        <f t="shared" si="5"/>
        <v>-20.000964355175725</v>
      </c>
      <c r="L11" s="42"/>
      <c r="M11" s="135" t="s">
        <v>598</v>
      </c>
    </row>
    <row r="12" spans="1:13" x14ac:dyDescent="0.3">
      <c r="A12" s="135" t="s">
        <v>300</v>
      </c>
      <c r="B12" s="42">
        <v>6137.4482470000003</v>
      </c>
      <c r="C12" s="42">
        <f t="shared" si="0"/>
        <v>11.725236405938096</v>
      </c>
      <c r="D12" s="42">
        <v>7862.0612719999999</v>
      </c>
      <c r="E12" s="42">
        <f t="shared" si="1"/>
        <v>14.050926379854589</v>
      </c>
      <c r="F12" s="42">
        <f t="shared" si="2"/>
        <v>28.099838167156747</v>
      </c>
      <c r="G12" s="42">
        <v>2639.4699910000004</v>
      </c>
      <c r="H12" s="42">
        <f t="shared" si="3"/>
        <v>6.6247790922436973</v>
      </c>
      <c r="I12" s="42">
        <v>4022.6699330000006</v>
      </c>
      <c r="J12" s="42">
        <f t="shared" si="4"/>
        <v>9.7918921789056839</v>
      </c>
      <c r="K12" s="42">
        <f t="shared" si="5"/>
        <v>52.404457967561711</v>
      </c>
      <c r="L12" s="42"/>
      <c r="M12" s="135" t="s">
        <v>599</v>
      </c>
    </row>
    <row r="13" spans="1:13" x14ac:dyDescent="0.3">
      <c r="A13" s="135" t="s">
        <v>357</v>
      </c>
      <c r="B13" s="42">
        <v>2992.0975960000001</v>
      </c>
      <c r="C13" s="42">
        <f t="shared" si="0"/>
        <v>5.7162276977060849</v>
      </c>
      <c r="D13" s="42">
        <v>3132.1154100000003</v>
      </c>
      <c r="E13" s="42">
        <f t="shared" si="1"/>
        <v>5.5976570922758473</v>
      </c>
      <c r="F13" s="42">
        <f t="shared" si="2"/>
        <v>4.6795871293497981</v>
      </c>
      <c r="G13" s="42">
        <v>2817.089446</v>
      </c>
      <c r="H13" s="42">
        <f t="shared" si="3"/>
        <v>7.070584369769854</v>
      </c>
      <c r="I13" s="42">
        <v>2783.1491139999998</v>
      </c>
      <c r="J13" s="42">
        <f t="shared" si="4"/>
        <v>6.7746786328504074</v>
      </c>
      <c r="K13" s="42">
        <f t="shared" si="5"/>
        <v>-1.2048013614971325</v>
      </c>
      <c r="L13" s="42"/>
      <c r="M13" s="135" t="s">
        <v>600</v>
      </c>
    </row>
    <row r="14" spans="1:13" x14ac:dyDescent="0.3">
      <c r="A14" s="135" t="s">
        <v>358</v>
      </c>
      <c r="B14" s="42">
        <v>453.64654100000001</v>
      </c>
      <c r="C14" s="42">
        <f t="shared" si="0"/>
        <v>0.8666652204458235</v>
      </c>
      <c r="D14" s="42">
        <v>459.48687399999994</v>
      </c>
      <c r="E14" s="42">
        <f t="shared" si="1"/>
        <v>0.82118620241192142</v>
      </c>
      <c r="F14" s="42">
        <f t="shared" si="2"/>
        <v>1.287419272970908</v>
      </c>
      <c r="G14" s="42">
        <v>241.74604200000002</v>
      </c>
      <c r="H14" s="42">
        <f t="shared" si="3"/>
        <v>0.60675595105648872</v>
      </c>
      <c r="I14" s="42">
        <v>235.00243600000002</v>
      </c>
      <c r="J14" s="42">
        <f t="shared" si="4"/>
        <v>0.57203761517069596</v>
      </c>
      <c r="K14" s="42">
        <f t="shared" si="5"/>
        <v>-2.789541431251223</v>
      </c>
      <c r="L14" s="42"/>
      <c r="M14" s="135" t="s">
        <v>601</v>
      </c>
    </row>
    <row r="15" spans="1:13" x14ac:dyDescent="0.3">
      <c r="A15" s="135" t="s">
        <v>359</v>
      </c>
      <c r="B15" s="42">
        <v>715.25211100000001</v>
      </c>
      <c r="C15" s="42">
        <f t="shared" si="0"/>
        <v>1.3664473823336298</v>
      </c>
      <c r="D15" s="42">
        <v>718.82265800000005</v>
      </c>
      <c r="E15" s="42">
        <f t="shared" si="1"/>
        <v>1.284666183371026</v>
      </c>
      <c r="F15" s="42">
        <f t="shared" si="2"/>
        <v>0.49920118306370398</v>
      </c>
      <c r="G15" s="42">
        <v>1048.294881</v>
      </c>
      <c r="H15" s="42">
        <f t="shared" si="3"/>
        <v>2.6311047421773455</v>
      </c>
      <c r="I15" s="42">
        <v>1049.7807519999999</v>
      </c>
      <c r="J15" s="42">
        <f t="shared" si="4"/>
        <v>2.5553525659035285</v>
      </c>
      <c r="K15" s="42">
        <f t="shared" si="5"/>
        <v>0.1417417013982174</v>
      </c>
      <c r="L15" s="42"/>
      <c r="M15" s="135" t="s">
        <v>602</v>
      </c>
    </row>
    <row r="16" spans="1:13" x14ac:dyDescent="0.3">
      <c r="A16" s="135" t="s">
        <v>360</v>
      </c>
      <c r="B16" s="42">
        <v>830.45235200000002</v>
      </c>
      <c r="C16" s="42">
        <f t="shared" si="0"/>
        <v>1.5865307142633602</v>
      </c>
      <c r="D16" s="42">
        <v>868.46747100000005</v>
      </c>
      <c r="E16" s="42">
        <f t="shared" si="1"/>
        <v>1.5521085471285425</v>
      </c>
      <c r="F16" s="42">
        <f t="shared" si="2"/>
        <v>4.5776399944496831</v>
      </c>
      <c r="G16" s="42">
        <v>1736.7602870000001</v>
      </c>
      <c r="H16" s="42">
        <f t="shared" si="3"/>
        <v>4.3590771165379625</v>
      </c>
      <c r="I16" s="42">
        <v>1637.9930670000003</v>
      </c>
      <c r="J16" s="42">
        <f t="shared" si="4"/>
        <v>3.98716568075411</v>
      </c>
      <c r="K16" s="42">
        <f t="shared" si="5"/>
        <v>-5.6868654090775976</v>
      </c>
      <c r="L16" s="42"/>
      <c r="M16" s="135" t="s">
        <v>603</v>
      </c>
    </row>
    <row r="17" spans="1:13" x14ac:dyDescent="0.3">
      <c r="A17" s="135" t="s">
        <v>301</v>
      </c>
      <c r="B17" s="42">
        <v>1104.108649</v>
      </c>
      <c r="C17" s="42">
        <f t="shared" si="0"/>
        <v>2.1093350862378237</v>
      </c>
      <c r="D17" s="42">
        <v>1146.488568</v>
      </c>
      <c r="E17" s="42">
        <f t="shared" si="1"/>
        <v>2.0489825641125976</v>
      </c>
      <c r="F17" s="42">
        <f t="shared" si="2"/>
        <v>3.8383830285528404</v>
      </c>
      <c r="G17" s="42">
        <v>1224.5029050000001</v>
      </c>
      <c r="H17" s="42">
        <f t="shared" si="3"/>
        <v>3.0733674832811047</v>
      </c>
      <c r="I17" s="42">
        <v>1246.44292</v>
      </c>
      <c r="J17" s="42">
        <f t="shared" si="4"/>
        <v>3.0340631677673273</v>
      </c>
      <c r="K17" s="42">
        <f t="shared" si="5"/>
        <v>1.7917487096529072</v>
      </c>
      <c r="L17" s="42"/>
      <c r="M17" s="135" t="s">
        <v>604</v>
      </c>
    </row>
    <row r="18" spans="1:13" x14ac:dyDescent="0.3">
      <c r="A18" s="135" t="s">
        <v>302</v>
      </c>
      <c r="B18" s="42">
        <v>1367.1742059999999</v>
      </c>
      <c r="C18" s="42">
        <f t="shared" si="0"/>
        <v>2.6119064680156656</v>
      </c>
      <c r="D18" s="42">
        <v>1502.8569189999998</v>
      </c>
      <c r="E18" s="42">
        <f t="shared" si="1"/>
        <v>2.685877303389717</v>
      </c>
      <c r="F18" s="42">
        <f t="shared" si="2"/>
        <v>9.9243177939242031</v>
      </c>
      <c r="G18" s="42">
        <v>1601.7703019999999</v>
      </c>
      <c r="H18" s="42">
        <f t="shared" si="3"/>
        <v>4.020267115537921</v>
      </c>
      <c r="I18" s="42">
        <v>1543.4102549999998</v>
      </c>
      <c r="J18" s="42">
        <f t="shared" si="4"/>
        <v>3.7569343387580694</v>
      </c>
      <c r="K18" s="42">
        <f t="shared" si="5"/>
        <v>-3.6434716592716541</v>
      </c>
      <c r="L18" s="42"/>
      <c r="M18" s="135" t="s">
        <v>605</v>
      </c>
    </row>
    <row r="19" spans="1:13" x14ac:dyDescent="0.3">
      <c r="A19" s="135" t="s">
        <v>303</v>
      </c>
      <c r="B19" s="42">
        <v>469.289447</v>
      </c>
      <c r="C19" s="42">
        <f t="shared" si="0"/>
        <v>0.89655007870357295</v>
      </c>
      <c r="D19" s="42">
        <v>513.70351800000003</v>
      </c>
      <c r="E19" s="42">
        <f t="shared" si="1"/>
        <v>0.91808115744360563</v>
      </c>
      <c r="F19" s="42">
        <f t="shared" si="2"/>
        <v>9.464110323367251</v>
      </c>
      <c r="G19" s="42">
        <v>850.03307800000005</v>
      </c>
      <c r="H19" s="42">
        <f t="shared" si="3"/>
        <v>2.1334894437335379</v>
      </c>
      <c r="I19" s="42">
        <v>878.12353599999994</v>
      </c>
      <c r="J19" s="42">
        <f t="shared" si="4"/>
        <v>2.1375084527153527</v>
      </c>
      <c r="K19" s="42">
        <f t="shared" si="5"/>
        <v>3.3046311640121644</v>
      </c>
      <c r="L19" s="42"/>
      <c r="M19" s="135" t="s">
        <v>606</v>
      </c>
    </row>
    <row r="20" spans="1:13" x14ac:dyDescent="0.3">
      <c r="A20" s="135" t="s">
        <v>361</v>
      </c>
      <c r="B20" s="42">
        <v>815.13537100000008</v>
      </c>
      <c r="C20" s="42">
        <f t="shared" si="0"/>
        <v>1.5572685166818085</v>
      </c>
      <c r="D20" s="42">
        <v>826.12202100000013</v>
      </c>
      <c r="E20" s="42">
        <f t="shared" si="1"/>
        <v>1.4764295642400698</v>
      </c>
      <c r="F20" s="42">
        <f t="shared" si="2"/>
        <v>1.3478313407651257</v>
      </c>
      <c r="G20" s="42">
        <v>1616.0913070000001</v>
      </c>
      <c r="H20" s="42">
        <f t="shared" si="3"/>
        <v>4.0562112614563874</v>
      </c>
      <c r="I20" s="42">
        <v>1684.009237</v>
      </c>
      <c r="J20" s="42">
        <f t="shared" si="4"/>
        <v>4.0991772011201757</v>
      </c>
      <c r="K20" s="42">
        <f t="shared" si="5"/>
        <v>4.2026047480001552</v>
      </c>
      <c r="L20" s="42"/>
      <c r="M20" s="135" t="s">
        <v>607</v>
      </c>
    </row>
    <row r="21" spans="1:13" x14ac:dyDescent="0.3">
      <c r="A21" s="135" t="s">
        <v>304</v>
      </c>
      <c r="B21" s="42">
        <v>4376.527055999999</v>
      </c>
      <c r="C21" s="42">
        <f t="shared" si="0"/>
        <v>8.3610993206610829</v>
      </c>
      <c r="D21" s="42">
        <v>4505.0413800000006</v>
      </c>
      <c r="E21" s="42">
        <f t="shared" si="1"/>
        <v>8.0513242747185902</v>
      </c>
      <c r="F21" s="42">
        <f t="shared" si="2"/>
        <v>2.9364453219548778</v>
      </c>
      <c r="G21" s="42">
        <v>3350.357211</v>
      </c>
      <c r="H21" s="42">
        <f t="shared" si="3"/>
        <v>8.4090277512765645</v>
      </c>
      <c r="I21" s="42">
        <v>3207.6573760000001</v>
      </c>
      <c r="J21" s="42">
        <f t="shared" si="4"/>
        <v>7.8080070440279705</v>
      </c>
      <c r="K21" s="42">
        <f t="shared" si="5"/>
        <v>-4.2592424035109815</v>
      </c>
      <c r="L21" s="42"/>
      <c r="M21" s="135" t="s">
        <v>608</v>
      </c>
    </row>
    <row r="22" spans="1:13" x14ac:dyDescent="0.3">
      <c r="A22" s="135" t="s">
        <v>362</v>
      </c>
      <c r="B22" s="42">
        <v>9610.6942670000008</v>
      </c>
      <c r="C22" s="42">
        <f t="shared" si="0"/>
        <v>18.360670065258951</v>
      </c>
      <c r="D22" s="42">
        <v>9802.8928329999999</v>
      </c>
      <c r="E22" s="42">
        <f t="shared" si="1"/>
        <v>17.519543633758541</v>
      </c>
      <c r="F22" s="42">
        <f t="shared" si="2"/>
        <v>1.9998406011098098</v>
      </c>
      <c r="G22" s="42">
        <v>5818.3864719999992</v>
      </c>
      <c r="H22" s="42">
        <f t="shared" si="3"/>
        <v>14.603509485514421</v>
      </c>
      <c r="I22" s="42">
        <v>6307.7431980000001</v>
      </c>
      <c r="J22" s="42">
        <f t="shared" si="4"/>
        <v>15.354165844021713</v>
      </c>
      <c r="K22" s="42">
        <f t="shared" si="5"/>
        <v>8.4105228890337003</v>
      </c>
      <c r="L22" s="42"/>
      <c r="M22" s="135" t="s">
        <v>609</v>
      </c>
    </row>
    <row r="23" spans="1:13" x14ac:dyDescent="0.3">
      <c r="A23" s="135" t="s">
        <v>363</v>
      </c>
      <c r="B23" s="42">
        <v>7097.0655399999996</v>
      </c>
      <c r="C23" s="42">
        <f t="shared" si="0"/>
        <v>13.558529195844915</v>
      </c>
      <c r="D23" s="42">
        <v>7670.4421700000003</v>
      </c>
      <c r="E23" s="42">
        <f t="shared" si="1"/>
        <v>13.708468365088834</v>
      </c>
      <c r="F23" s="42">
        <f t="shared" si="2"/>
        <v>8.079066295335366</v>
      </c>
      <c r="G23" s="42">
        <v>5386.8222809999997</v>
      </c>
      <c r="H23" s="42">
        <f t="shared" si="3"/>
        <v>13.520330877973336</v>
      </c>
      <c r="I23" s="42">
        <v>5527.4555799999998</v>
      </c>
      <c r="J23" s="42">
        <f t="shared" si="4"/>
        <v>13.454807370359156</v>
      </c>
      <c r="K23" s="42">
        <f t="shared" si="5"/>
        <v>2.6106912696197639</v>
      </c>
      <c r="L23" s="42"/>
      <c r="M23" s="135" t="s">
        <v>610</v>
      </c>
    </row>
    <row r="24" spans="1:13" x14ac:dyDescent="0.3">
      <c r="A24" s="135" t="s">
        <v>325</v>
      </c>
      <c r="B24" s="42">
        <v>1283.4258289999998</v>
      </c>
      <c r="C24" s="42">
        <f t="shared" si="0"/>
        <v>2.451910085248834</v>
      </c>
      <c r="D24" s="42">
        <v>1426.724428</v>
      </c>
      <c r="E24" s="42">
        <f t="shared" si="1"/>
        <v>2.5498147634085431</v>
      </c>
      <c r="F24" s="42">
        <f t="shared" si="2"/>
        <v>11.16531986204869</v>
      </c>
      <c r="G24" s="42">
        <v>1275.3942670000001</v>
      </c>
      <c r="H24" s="42">
        <f t="shared" si="3"/>
        <v>3.2010991991570164</v>
      </c>
      <c r="I24" s="42">
        <v>1212.3541890000001</v>
      </c>
      <c r="J24" s="42">
        <f t="shared" si="4"/>
        <v>2.9510851496780366</v>
      </c>
      <c r="K24" s="42">
        <f t="shared" si="5"/>
        <v>-4.942791388602032</v>
      </c>
      <c r="L24" s="42"/>
      <c r="M24" s="135" t="s">
        <v>611</v>
      </c>
    </row>
    <row r="25" spans="1:13" x14ac:dyDescent="0.3">
      <c r="A25" s="135" t="s">
        <v>305</v>
      </c>
      <c r="B25" s="42">
        <v>1667.1811840000003</v>
      </c>
      <c r="C25" s="42">
        <f t="shared" si="0"/>
        <v>3.1850522769763372</v>
      </c>
      <c r="D25" s="42">
        <v>1898.6587160000001</v>
      </c>
      <c r="E25" s="42">
        <f t="shared" si="1"/>
        <v>3.3932467473887735</v>
      </c>
      <c r="F25" s="42">
        <f t="shared" si="2"/>
        <v>13.884365671919667</v>
      </c>
      <c r="G25" s="42">
        <v>2135.5136249999996</v>
      </c>
      <c r="H25" s="42">
        <f t="shared" si="3"/>
        <v>5.3599040952693837</v>
      </c>
      <c r="I25" s="42">
        <v>2234.0757530000001</v>
      </c>
      <c r="J25" s="42">
        <f t="shared" si="4"/>
        <v>5.4381366747057758</v>
      </c>
      <c r="K25" s="42">
        <f t="shared" si="5"/>
        <v>4.6153827747177303</v>
      </c>
      <c r="L25" s="42"/>
      <c r="M25" s="135" t="s">
        <v>612</v>
      </c>
    </row>
    <row r="27" spans="1:13" x14ac:dyDescent="0.3">
      <c r="A27" s="136"/>
    </row>
    <row r="28" spans="1:13" x14ac:dyDescent="0.3">
      <c r="A28" s="136" t="s">
        <v>364</v>
      </c>
    </row>
    <row r="32" spans="1:13" x14ac:dyDescent="0.3">
      <c r="A32" s="200"/>
      <c r="B32" s="200"/>
    </row>
    <row r="34" spans="1:3" x14ac:dyDescent="0.3">
      <c r="A34" s="200"/>
      <c r="B34" s="20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5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61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36" customWidth="1"/>
    <col min="14" max="14" width="3.6640625" style="7" customWidth="1"/>
    <col min="15" max="16384" width="9.109375" style="7"/>
  </cols>
  <sheetData>
    <row r="1" spans="1:15" s="137" customFormat="1" ht="10.199999999999999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4" t="s">
        <v>306</v>
      </c>
      <c r="B4" s="255" t="s">
        <v>678</v>
      </c>
      <c r="C4" s="256"/>
      <c r="D4" s="256"/>
      <c r="E4" s="257"/>
      <c r="F4" s="255" t="s">
        <v>683</v>
      </c>
      <c r="G4" s="256"/>
      <c r="H4" s="256"/>
      <c r="I4" s="257"/>
      <c r="J4" s="255" t="s">
        <v>684</v>
      </c>
      <c r="K4" s="257"/>
      <c r="L4" s="142"/>
      <c r="M4" s="263" t="s">
        <v>613</v>
      </c>
    </row>
    <row r="5" spans="1:15" s="143" customFormat="1" ht="10.199999999999999" x14ac:dyDescent="0.2">
      <c r="A5" s="264"/>
      <c r="B5" s="260">
        <v>2024</v>
      </c>
      <c r="C5" s="261"/>
      <c r="D5" s="260">
        <v>2025</v>
      </c>
      <c r="E5" s="261"/>
      <c r="F5" s="260">
        <v>2024</v>
      </c>
      <c r="G5" s="261"/>
      <c r="H5" s="260">
        <v>2025</v>
      </c>
      <c r="I5" s="261"/>
      <c r="J5" s="130">
        <v>2024</v>
      </c>
      <c r="K5" s="144">
        <v>2025</v>
      </c>
      <c r="L5" s="145"/>
      <c r="M5" s="263"/>
    </row>
    <row r="6" spans="1:15" s="143" customFormat="1" ht="21" customHeight="1" x14ac:dyDescent="0.3">
      <c r="A6" s="264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2" t="s">
        <v>685</v>
      </c>
      <c r="K6" s="257"/>
      <c r="L6" s="147"/>
      <c r="M6" s="263"/>
      <c r="N6" s="148"/>
    </row>
    <row r="7" spans="1:15" s="143" customFormat="1" ht="12.75" customHeight="1" x14ac:dyDescent="0.3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3">
      <c r="A8" s="152" t="s">
        <v>686</v>
      </c>
      <c r="B8" s="153">
        <v>39591101.817000002</v>
      </c>
      <c r="C8" s="154"/>
      <c r="D8" s="153">
        <v>43118971.992000006</v>
      </c>
      <c r="E8" s="154"/>
      <c r="F8" s="153">
        <v>30147643.012999997</v>
      </c>
      <c r="G8" s="154"/>
      <c r="H8" s="153">
        <v>31652353.260999996</v>
      </c>
      <c r="I8" s="154"/>
      <c r="J8" s="155">
        <f>F8-B8</f>
        <v>-9443458.8040000051</v>
      </c>
      <c r="K8" s="155">
        <f>H8-D8</f>
        <v>-11466618.73100001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3">
      <c r="A9" s="152" t="s">
        <v>688</v>
      </c>
      <c r="B9" s="153">
        <v>38990594.293000005</v>
      </c>
      <c r="C9" s="154"/>
      <c r="D9" s="153">
        <v>42527506.265000001</v>
      </c>
      <c r="E9" s="154"/>
      <c r="F9" s="153">
        <v>28262349.454999994</v>
      </c>
      <c r="G9" s="154"/>
      <c r="H9" s="153">
        <v>29831997.761</v>
      </c>
      <c r="I9" s="154"/>
      <c r="J9" s="155">
        <f>F9-B9</f>
        <v>-10728244.838000011</v>
      </c>
      <c r="K9" s="155">
        <f>H9-D9</f>
        <v>-12695508.504000001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3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3">
      <c r="A11" s="152" t="s">
        <v>690</v>
      </c>
      <c r="B11" s="153">
        <v>12752817.184</v>
      </c>
      <c r="C11" s="158"/>
      <c r="D11" s="153">
        <v>12835070.179</v>
      </c>
      <c r="E11" s="154"/>
      <c r="F11" s="153">
        <v>9694741.9819999989</v>
      </c>
      <c r="G11" s="158"/>
      <c r="H11" s="153">
        <v>9429287.1359999981</v>
      </c>
      <c r="I11" s="154"/>
      <c r="J11" s="155">
        <f>F11-B11</f>
        <v>-3058075.2020000014</v>
      </c>
      <c r="K11" s="155">
        <f>H11-D11</f>
        <v>-3405783.0430000015</v>
      </c>
      <c r="L11" s="151"/>
      <c r="M11" s="152" t="s">
        <v>691</v>
      </c>
      <c r="N11" s="121"/>
      <c r="O11" s="156"/>
    </row>
    <row r="12" spans="1:15" x14ac:dyDescent="0.3">
      <c r="A12" s="152" t="s">
        <v>692</v>
      </c>
      <c r="B12" s="153">
        <v>13353324.707999997</v>
      </c>
      <c r="C12" s="158"/>
      <c r="D12" s="153">
        <v>13426535.906000003</v>
      </c>
      <c r="E12" s="158"/>
      <c r="F12" s="153">
        <v>11580035.540000001</v>
      </c>
      <c r="G12" s="158"/>
      <c r="H12" s="153">
        <v>11249642.635999996</v>
      </c>
      <c r="I12" s="158"/>
      <c r="J12" s="155">
        <f>F12-B12</f>
        <v>-1773289.1679999959</v>
      </c>
      <c r="K12" s="155">
        <f>H12-D12</f>
        <v>-2176893.270000007</v>
      </c>
      <c r="L12" s="155"/>
      <c r="M12" s="152" t="s">
        <v>693</v>
      </c>
      <c r="O12" s="84"/>
    </row>
    <row r="13" spans="1:15" x14ac:dyDescent="0.3">
      <c r="A13" s="136" t="s">
        <v>724</v>
      </c>
      <c r="B13" s="159">
        <v>535933.81900000002</v>
      </c>
      <c r="C13" s="160">
        <f>IF(B13=0,0,IF(OR(B13="x",B13="Ə"),"x",B13/$B$12*100))</f>
        <v>4.0134860098093865</v>
      </c>
      <c r="D13" s="159">
        <v>366012.42000000004</v>
      </c>
      <c r="E13" s="160">
        <f>IF(D13=0,0,IF(OR(D13="x",D13="Ə"),"x",D13/$D$12*100))</f>
        <v>2.7260376210399713</v>
      </c>
      <c r="F13" s="159">
        <v>540728.86400000006</v>
      </c>
      <c r="G13" s="160">
        <f>IF(F13=0,0,IF(OR(F13="x",F13="Ə"),"x",F13/$F$12*100))</f>
        <v>4.6694922665150989</v>
      </c>
      <c r="H13" s="159">
        <v>544276.49900000007</v>
      </c>
      <c r="I13" s="160">
        <f>IF(H13=0,0,IF(OR(H13="x",H13="Ə"),"x",H13/$H$12*100))</f>
        <v>4.8381670121525469</v>
      </c>
      <c r="J13" s="159">
        <v>4795.0450000000419</v>
      </c>
      <c r="K13" s="159">
        <v>178264.07900000003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36" t="s">
        <v>725</v>
      </c>
      <c r="B14" s="159">
        <v>269237.64600000001</v>
      </c>
      <c r="C14" s="160">
        <f t="shared" ref="C14:C77" si="0">IF(B14=0,0,IF(OR(B14="x",B14="Ə"),"x",B14/$B$12*100))</f>
        <v>2.0162592604274749</v>
      </c>
      <c r="D14" s="159">
        <v>285862.92700000003</v>
      </c>
      <c r="E14" s="160">
        <f t="shared" ref="E14:E77" si="1">IF(D14=0,0,IF(OR(D14="x",D14="Ə"),"x",D14/$D$12*100))</f>
        <v>2.1290892081274264</v>
      </c>
      <c r="F14" s="159">
        <v>416719.65500000003</v>
      </c>
      <c r="G14" s="160">
        <f t="shared" ref="G14:G77" si="2">IF(F14=0,0,IF(OR(F14="x",F14="Ə"),"x",F14/$F$12*100))</f>
        <v>3.5986042837308938</v>
      </c>
      <c r="H14" s="159">
        <v>406769.30800000002</v>
      </c>
      <c r="I14" s="160">
        <f t="shared" ref="I14:I77" si="3">IF(H14=0,0,IF(OR(H14="x",H14="Ə"),"x",H14/$H$12*100))</f>
        <v>3.6158420419355992</v>
      </c>
      <c r="J14" s="159">
        <v>147482.00900000002</v>
      </c>
      <c r="K14" s="159">
        <v>120906.38099999999</v>
      </c>
      <c r="L14" s="159"/>
      <c r="M14" s="136" t="s">
        <v>938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36" t="s">
        <v>726</v>
      </c>
      <c r="B15" s="159">
        <v>10791.288</v>
      </c>
      <c r="C15" s="160">
        <f t="shared" si="0"/>
        <v>8.0813492040187743E-2</v>
      </c>
      <c r="D15" s="159">
        <v>9764.6810000000005</v>
      </c>
      <c r="E15" s="160">
        <f t="shared" si="1"/>
        <v>7.2726733599516119E-2</v>
      </c>
      <c r="F15" s="159">
        <v>8037.2309999999998</v>
      </c>
      <c r="G15" s="160">
        <f t="shared" si="2"/>
        <v>6.9405926883709709E-2</v>
      </c>
      <c r="H15" s="159">
        <v>8713.0969999999998</v>
      </c>
      <c r="I15" s="160">
        <f t="shared" si="3"/>
        <v>7.7452211433963303E-2</v>
      </c>
      <c r="J15" s="159">
        <v>-2754.0570000000007</v>
      </c>
      <c r="K15" s="159">
        <v>-1051.5840000000007</v>
      </c>
      <c r="L15" s="159"/>
      <c r="M15" s="136" t="s">
        <v>939</v>
      </c>
    </row>
    <row r="16" spans="1:15" x14ac:dyDescent="0.3">
      <c r="A16" s="136" t="s">
        <v>727</v>
      </c>
      <c r="B16" s="159">
        <v>621.35699999999997</v>
      </c>
      <c r="C16" s="160">
        <f t="shared" si="0"/>
        <v>4.6532007090919021E-3</v>
      </c>
      <c r="D16" s="159">
        <v>49.671999999999997</v>
      </c>
      <c r="E16" s="160">
        <f t="shared" si="1"/>
        <v>3.6995395050336662E-4</v>
      </c>
      <c r="F16" s="159">
        <v>93.935000000000002</v>
      </c>
      <c r="G16" s="160">
        <f t="shared" si="2"/>
        <v>8.1118058468411221E-4</v>
      </c>
      <c r="H16" s="159">
        <v>640.31600000000003</v>
      </c>
      <c r="I16" s="160">
        <f t="shared" si="3"/>
        <v>5.6918785842220796E-3</v>
      </c>
      <c r="J16" s="159">
        <v>-527.42200000000003</v>
      </c>
      <c r="K16" s="159">
        <v>590.64400000000001</v>
      </c>
      <c r="L16" s="159"/>
      <c r="M16" s="136" t="s">
        <v>940</v>
      </c>
    </row>
    <row r="17" spans="1:18" x14ac:dyDescent="0.3">
      <c r="A17" s="136" t="s">
        <v>728</v>
      </c>
      <c r="B17" s="159">
        <v>255283.52799999999</v>
      </c>
      <c r="C17" s="160">
        <f t="shared" si="0"/>
        <v>1.911760056632632</v>
      </c>
      <c r="D17" s="159">
        <v>70335.14</v>
      </c>
      <c r="E17" s="160">
        <f t="shared" si="1"/>
        <v>0.52385172536252544</v>
      </c>
      <c r="F17" s="159">
        <v>115878.04300000001</v>
      </c>
      <c r="G17" s="160">
        <f t="shared" si="2"/>
        <v>1.0006708753158111</v>
      </c>
      <c r="H17" s="159">
        <v>128153.77800000001</v>
      </c>
      <c r="I17" s="160">
        <f t="shared" si="3"/>
        <v>1.1391808801987624</v>
      </c>
      <c r="J17" s="159">
        <v>-139405.48499999999</v>
      </c>
      <c r="K17" s="159">
        <v>57818.638000000006</v>
      </c>
      <c r="L17" s="159"/>
      <c r="M17" s="136" t="s">
        <v>941</v>
      </c>
    </row>
    <row r="18" spans="1:18" x14ac:dyDescent="0.3">
      <c r="A18" s="136" t="s">
        <v>729</v>
      </c>
      <c r="B18" s="159">
        <v>1781640.7109999997</v>
      </c>
      <c r="C18" s="160">
        <f t="shared" si="0"/>
        <v>13.342300512864904</v>
      </c>
      <c r="D18" s="159">
        <v>1487474.8360000001</v>
      </c>
      <c r="E18" s="160">
        <f t="shared" si="1"/>
        <v>11.078619581505626</v>
      </c>
      <c r="F18" s="159">
        <v>522219.79600000009</v>
      </c>
      <c r="G18" s="160">
        <f t="shared" si="2"/>
        <v>4.5096562458391212</v>
      </c>
      <c r="H18" s="159">
        <v>431854.11199999996</v>
      </c>
      <c r="I18" s="160">
        <f t="shared" si="3"/>
        <v>3.8388251607035322</v>
      </c>
      <c r="J18" s="159">
        <v>-1259420.9149999996</v>
      </c>
      <c r="K18" s="159">
        <v>-1055620.7240000002</v>
      </c>
      <c r="L18" s="159"/>
      <c r="M18" s="136" t="s">
        <v>942</v>
      </c>
    </row>
    <row r="19" spans="1:18" x14ac:dyDescent="0.3">
      <c r="A19" s="136" t="s">
        <v>730</v>
      </c>
      <c r="B19" s="159">
        <v>18955.866000000002</v>
      </c>
      <c r="C19" s="160">
        <f t="shared" si="0"/>
        <v>0.14195615260253139</v>
      </c>
      <c r="D19" s="159">
        <v>28506.128000000001</v>
      </c>
      <c r="E19" s="160">
        <f t="shared" si="1"/>
        <v>0.21231185913904482</v>
      </c>
      <c r="F19" s="159">
        <v>113102.929</v>
      </c>
      <c r="G19" s="160">
        <f t="shared" si="2"/>
        <v>0.97670623383941702</v>
      </c>
      <c r="H19" s="159">
        <v>112373.375</v>
      </c>
      <c r="I19" s="160">
        <f t="shared" si="3"/>
        <v>0.99890617538724125</v>
      </c>
      <c r="J19" s="159">
        <v>94147.062999999995</v>
      </c>
      <c r="K19" s="159">
        <v>83867.247000000003</v>
      </c>
      <c r="L19" s="159"/>
      <c r="M19" s="136" t="s">
        <v>943</v>
      </c>
    </row>
    <row r="20" spans="1:18" x14ac:dyDescent="0.3">
      <c r="A20" s="136" t="s">
        <v>731</v>
      </c>
      <c r="B20" s="159">
        <v>1273.7190000000001</v>
      </c>
      <c r="C20" s="160">
        <f t="shared" si="0"/>
        <v>9.5385907843378737E-3</v>
      </c>
      <c r="D20" s="159">
        <v>1175.242</v>
      </c>
      <c r="E20" s="160">
        <f t="shared" si="1"/>
        <v>8.7531289397946056E-3</v>
      </c>
      <c r="F20" s="159">
        <v>6065.2139999999999</v>
      </c>
      <c r="G20" s="160">
        <f t="shared" si="2"/>
        <v>5.2376471376529128E-2</v>
      </c>
      <c r="H20" s="159">
        <v>4143.9319999999998</v>
      </c>
      <c r="I20" s="160">
        <f t="shared" si="3"/>
        <v>3.6836121235878178E-2</v>
      </c>
      <c r="J20" s="159">
        <v>4791.4949999999999</v>
      </c>
      <c r="K20" s="159">
        <v>2968.6899999999996</v>
      </c>
      <c r="L20" s="159"/>
      <c r="M20" s="136" t="s">
        <v>944</v>
      </c>
    </row>
    <row r="21" spans="1:18" x14ac:dyDescent="0.3">
      <c r="A21" s="136" t="s">
        <v>732</v>
      </c>
      <c r="B21" s="159">
        <v>532833.53599999996</v>
      </c>
      <c r="C21" s="160">
        <f t="shared" si="0"/>
        <v>3.9902686982574354</v>
      </c>
      <c r="D21" s="159">
        <v>671717.26800000004</v>
      </c>
      <c r="E21" s="160">
        <f t="shared" si="1"/>
        <v>5.0029082162572207</v>
      </c>
      <c r="F21" s="159">
        <v>223855.20600000001</v>
      </c>
      <c r="G21" s="160">
        <f t="shared" si="2"/>
        <v>1.9331132899096437</v>
      </c>
      <c r="H21" s="159">
        <v>134436.78400000001</v>
      </c>
      <c r="I21" s="160">
        <f t="shared" si="3"/>
        <v>1.1950315965574647</v>
      </c>
      <c r="J21" s="159">
        <v>-308978.32999999996</v>
      </c>
      <c r="K21" s="159">
        <v>-537280.48400000005</v>
      </c>
      <c r="L21" s="159"/>
      <c r="M21" s="136" t="s">
        <v>945</v>
      </c>
    </row>
    <row r="22" spans="1:18" x14ac:dyDescent="0.3">
      <c r="A22" s="136" t="s">
        <v>733</v>
      </c>
      <c r="B22" s="159">
        <v>3501.5079999999998</v>
      </c>
      <c r="C22" s="160">
        <f t="shared" si="0"/>
        <v>2.6221993972049832E-2</v>
      </c>
      <c r="D22" s="159">
        <v>49089.85</v>
      </c>
      <c r="E22" s="160">
        <f t="shared" si="1"/>
        <v>0.36561813369942203</v>
      </c>
      <c r="F22" s="159">
        <v>8985.598</v>
      </c>
      <c r="G22" s="160">
        <f t="shared" si="2"/>
        <v>7.759559950366092E-2</v>
      </c>
      <c r="H22" s="159">
        <v>7129.1</v>
      </c>
      <c r="I22" s="160">
        <f t="shared" si="3"/>
        <v>6.3371790826369526E-2</v>
      </c>
      <c r="J22" s="159">
        <v>5484.09</v>
      </c>
      <c r="K22" s="159">
        <v>-41960.75</v>
      </c>
      <c r="L22" s="159"/>
      <c r="M22" s="136" t="s">
        <v>946</v>
      </c>
    </row>
    <row r="23" spans="1:18" x14ac:dyDescent="0.3">
      <c r="A23" s="136" t="s">
        <v>734</v>
      </c>
      <c r="B23" s="159">
        <v>9731.2250000000004</v>
      </c>
      <c r="C23" s="160">
        <f t="shared" si="0"/>
        <v>7.2874922259398137E-2</v>
      </c>
      <c r="D23" s="159">
        <v>2.3290000000000002</v>
      </c>
      <c r="E23" s="160">
        <f t="shared" si="1"/>
        <v>1.7346246390770271E-5</v>
      </c>
      <c r="F23" s="159">
        <v>3080.0320000000002</v>
      </c>
      <c r="G23" s="160">
        <f t="shared" si="2"/>
        <v>2.6597776745683459E-2</v>
      </c>
      <c r="H23" s="159">
        <v>4013.6759999999999</v>
      </c>
      <c r="I23" s="160">
        <f t="shared" si="3"/>
        <v>3.5678253344295849E-2</v>
      </c>
      <c r="J23" s="159">
        <v>-6651.1930000000002</v>
      </c>
      <c r="K23" s="159">
        <v>4011.3469999999998</v>
      </c>
      <c r="L23" s="159"/>
      <c r="M23" s="136" t="s">
        <v>947</v>
      </c>
    </row>
    <row r="24" spans="1:18" x14ac:dyDescent="0.3">
      <c r="A24" s="136" t="s">
        <v>735</v>
      </c>
      <c r="B24" s="159">
        <v>3.9220000000000002</v>
      </c>
      <c r="C24" s="160">
        <f t="shared" si="0"/>
        <v>2.9370962556241322E-5</v>
      </c>
      <c r="D24" s="159">
        <v>3.3319999999999999</v>
      </c>
      <c r="E24" s="160">
        <f t="shared" si="1"/>
        <v>2.4816527683145786E-5</v>
      </c>
      <c r="F24" s="159">
        <v>18852.569</v>
      </c>
      <c r="G24" s="160">
        <f t="shared" si="2"/>
        <v>0.16280234145119038</v>
      </c>
      <c r="H24" s="159">
        <v>9953.0930000000008</v>
      </c>
      <c r="I24" s="160">
        <f t="shared" si="3"/>
        <v>8.8474748239104908E-2</v>
      </c>
      <c r="J24" s="159">
        <v>18848.647000000001</v>
      </c>
      <c r="K24" s="159">
        <v>9949.7610000000004</v>
      </c>
      <c r="L24" s="159"/>
      <c r="M24" s="136" t="s">
        <v>948</v>
      </c>
    </row>
    <row r="25" spans="1:18" x14ac:dyDescent="0.3">
      <c r="A25" s="136" t="s">
        <v>736</v>
      </c>
      <c r="B25" s="159">
        <v>65.451999999999998</v>
      </c>
      <c r="C25" s="160">
        <f t="shared" si="0"/>
        <v>4.9015508445464221E-4</v>
      </c>
      <c r="D25" s="159">
        <v>389.59</v>
      </c>
      <c r="E25" s="160">
        <f t="shared" si="1"/>
        <v>2.9016419628081535E-3</v>
      </c>
      <c r="F25" s="159">
        <v>1120.1990000000001</v>
      </c>
      <c r="G25" s="160">
        <f t="shared" si="2"/>
        <v>9.6735368050519816E-3</v>
      </c>
      <c r="H25" s="159">
        <v>1585.6759999999999</v>
      </c>
      <c r="I25" s="160">
        <f t="shared" si="3"/>
        <v>1.4095345526138548E-2</v>
      </c>
      <c r="J25" s="159">
        <v>1054.7470000000001</v>
      </c>
      <c r="K25" s="159">
        <v>1196.086</v>
      </c>
      <c r="L25" s="159"/>
      <c r="M25" s="136" t="s">
        <v>949</v>
      </c>
    </row>
    <row r="26" spans="1:18" x14ac:dyDescent="0.3">
      <c r="A26" s="136" t="s">
        <v>737</v>
      </c>
      <c r="B26" s="159">
        <v>11613.58</v>
      </c>
      <c r="C26" s="160">
        <f t="shared" si="0"/>
        <v>8.6971449088198136E-2</v>
      </c>
      <c r="D26" s="159">
        <v>77735.031000000003</v>
      </c>
      <c r="E26" s="160">
        <f t="shared" si="1"/>
        <v>0.57896565088886431</v>
      </c>
      <c r="F26" s="159">
        <v>22733.231</v>
      </c>
      <c r="G26" s="160">
        <f t="shared" si="2"/>
        <v>0.19631400025910453</v>
      </c>
      <c r="H26" s="159">
        <v>23801.210999999999</v>
      </c>
      <c r="I26" s="160">
        <f t="shared" si="3"/>
        <v>0.21157304076339026</v>
      </c>
      <c r="J26" s="159">
        <v>11119.651</v>
      </c>
      <c r="K26" s="159">
        <v>-53933.820000000007</v>
      </c>
      <c r="L26" s="159"/>
      <c r="M26" s="136" t="s">
        <v>950</v>
      </c>
    </row>
    <row r="27" spans="1:18" x14ac:dyDescent="0.3">
      <c r="A27" s="136" t="s">
        <v>738</v>
      </c>
      <c r="B27" s="159">
        <v>100329.376</v>
      </c>
      <c r="C27" s="160">
        <f t="shared" si="0"/>
        <v>0.75134379035875998</v>
      </c>
      <c r="D27" s="159">
        <v>29741.341</v>
      </c>
      <c r="E27" s="160">
        <f t="shared" si="1"/>
        <v>0.22151164833744863</v>
      </c>
      <c r="F27" s="159">
        <v>20175.471000000001</v>
      </c>
      <c r="G27" s="160">
        <f t="shared" si="2"/>
        <v>0.17422633056962103</v>
      </c>
      <c r="H27" s="159">
        <v>22796.953000000001</v>
      </c>
      <c r="I27" s="160">
        <f t="shared" si="3"/>
        <v>0.20264601941262952</v>
      </c>
      <c r="J27" s="159">
        <v>-80153.904999999999</v>
      </c>
      <c r="K27" s="159">
        <v>-6944.387999999999</v>
      </c>
      <c r="L27" s="159"/>
      <c r="M27" s="136" t="s">
        <v>951</v>
      </c>
    </row>
    <row r="28" spans="1:18" x14ac:dyDescent="0.3">
      <c r="A28" s="136" t="s">
        <v>739</v>
      </c>
      <c r="B28" s="159">
        <v>729860.40599999996</v>
      </c>
      <c r="C28" s="160">
        <f t="shared" si="0"/>
        <v>5.4657579438829904</v>
      </c>
      <c r="D28" s="159">
        <v>566333.54</v>
      </c>
      <c r="E28" s="160">
        <f t="shared" si="1"/>
        <v>4.2180167987106705</v>
      </c>
      <c r="F28" s="159">
        <v>18337.539000000001</v>
      </c>
      <c r="G28" s="160">
        <f t="shared" si="2"/>
        <v>0.15835477306315762</v>
      </c>
      <c r="H28" s="159">
        <v>13847.71</v>
      </c>
      <c r="I28" s="160">
        <f t="shared" si="3"/>
        <v>0.12309466574241144</v>
      </c>
      <c r="J28" s="159">
        <v>-711522.86699999997</v>
      </c>
      <c r="K28" s="159">
        <v>-552485.83000000007</v>
      </c>
      <c r="L28" s="159"/>
      <c r="M28" s="136" t="s">
        <v>952</v>
      </c>
    </row>
    <row r="29" spans="1:18" x14ac:dyDescent="0.3">
      <c r="A29" s="136" t="s">
        <v>740</v>
      </c>
      <c r="B29" s="159">
        <v>373217.75199999998</v>
      </c>
      <c r="C29" s="160">
        <f t="shared" si="0"/>
        <v>2.7949425342469558</v>
      </c>
      <c r="D29" s="159">
        <v>56330.930999999997</v>
      </c>
      <c r="E29" s="160">
        <f t="shared" si="1"/>
        <v>0.4195492522745724</v>
      </c>
      <c r="F29" s="159">
        <v>81525.963000000003</v>
      </c>
      <c r="G29" s="160">
        <f t="shared" si="2"/>
        <v>0.7040216994014511</v>
      </c>
      <c r="H29" s="159">
        <v>93458.832999999999</v>
      </c>
      <c r="I29" s="160">
        <f t="shared" si="3"/>
        <v>0.83077157225352438</v>
      </c>
      <c r="J29" s="159">
        <v>-291691.78899999999</v>
      </c>
      <c r="K29" s="159">
        <v>37127.902000000002</v>
      </c>
      <c r="L29" s="159"/>
      <c r="M29" s="136" t="s">
        <v>953</v>
      </c>
      <c r="R29" s="164"/>
    </row>
    <row r="30" spans="1:18" x14ac:dyDescent="0.3">
      <c r="A30" s="136" t="s">
        <v>741</v>
      </c>
      <c r="B30" s="159">
        <v>254.369</v>
      </c>
      <c r="C30" s="160">
        <f t="shared" si="0"/>
        <v>1.9049113652393034E-3</v>
      </c>
      <c r="D30" s="159">
        <v>6450.2539999999999</v>
      </c>
      <c r="E30" s="160">
        <f t="shared" si="1"/>
        <v>4.8041088521705237E-2</v>
      </c>
      <c r="F30" s="159">
        <v>4385.8450000000003</v>
      </c>
      <c r="G30" s="160">
        <f t="shared" si="2"/>
        <v>3.787419291461E-2</v>
      </c>
      <c r="H30" s="159">
        <v>4313.7690000000002</v>
      </c>
      <c r="I30" s="160">
        <f t="shared" si="3"/>
        <v>3.8345831415084262E-2</v>
      </c>
      <c r="J30" s="159">
        <v>4131.4760000000006</v>
      </c>
      <c r="K30" s="159">
        <v>-2136.4849999999997</v>
      </c>
      <c r="L30" s="159"/>
      <c r="M30" s="136" t="s">
        <v>954</v>
      </c>
    </row>
    <row r="31" spans="1:18" x14ac:dyDescent="0.3">
      <c r="A31" s="136" t="s">
        <v>742</v>
      </c>
      <c r="B31" s="159">
        <v>98354.204999999987</v>
      </c>
      <c r="C31" s="160">
        <f t="shared" si="0"/>
        <v>0.73655218569706338</v>
      </c>
      <c r="D31" s="159">
        <v>108510.86</v>
      </c>
      <c r="E31" s="160">
        <f t="shared" si="1"/>
        <v>0.80818210117405676</v>
      </c>
      <c r="F31" s="159">
        <v>856975.10100000002</v>
      </c>
      <c r="G31" s="160">
        <f t="shared" si="2"/>
        <v>7.4004531163986389</v>
      </c>
      <c r="H31" s="159">
        <v>842104.20500000007</v>
      </c>
      <c r="I31" s="160">
        <f t="shared" si="3"/>
        <v>7.4856084966217624</v>
      </c>
      <c r="J31" s="159">
        <v>758620.89600000007</v>
      </c>
      <c r="K31" s="159">
        <v>733593.34500000009</v>
      </c>
      <c r="L31" s="159"/>
      <c r="M31" s="136" t="s">
        <v>742</v>
      </c>
    </row>
    <row r="32" spans="1:18" x14ac:dyDescent="0.3">
      <c r="A32" s="136" t="s">
        <v>743</v>
      </c>
      <c r="B32" s="159">
        <v>83391.544999999998</v>
      </c>
      <c r="C32" s="160">
        <f t="shared" si="0"/>
        <v>0.6245002411275149</v>
      </c>
      <c r="D32" s="159">
        <v>91004.687999999995</v>
      </c>
      <c r="E32" s="160">
        <f t="shared" si="1"/>
        <v>0.67779722660505559</v>
      </c>
      <c r="F32" s="159">
        <v>482926.66700000002</v>
      </c>
      <c r="G32" s="160">
        <f t="shared" si="2"/>
        <v>4.170338383952835</v>
      </c>
      <c r="H32" s="159">
        <v>516230.82699999999</v>
      </c>
      <c r="I32" s="160">
        <f t="shared" si="3"/>
        <v>4.5888642306557283</v>
      </c>
      <c r="J32" s="159">
        <v>399535.12200000003</v>
      </c>
      <c r="K32" s="159">
        <v>425226.13899999997</v>
      </c>
      <c r="L32" s="159"/>
      <c r="M32" s="136" t="s">
        <v>955</v>
      </c>
    </row>
    <row r="33" spans="1:13" x14ac:dyDescent="0.3">
      <c r="A33" s="136" t="s">
        <v>744</v>
      </c>
      <c r="B33" s="159">
        <v>5435.5519999999997</v>
      </c>
      <c r="C33" s="160">
        <f t="shared" si="0"/>
        <v>4.0705607920576904E-2</v>
      </c>
      <c r="D33" s="159">
        <v>4812.57</v>
      </c>
      <c r="E33" s="160">
        <f t="shared" si="1"/>
        <v>3.58437204778142E-2</v>
      </c>
      <c r="F33" s="159">
        <v>176806.785</v>
      </c>
      <c r="G33" s="160">
        <f t="shared" si="2"/>
        <v>1.5268242000576795</v>
      </c>
      <c r="H33" s="159">
        <v>169138.97200000001</v>
      </c>
      <c r="I33" s="160">
        <f t="shared" si="3"/>
        <v>1.5035052887701355</v>
      </c>
      <c r="J33" s="159">
        <v>171371.23300000001</v>
      </c>
      <c r="K33" s="159">
        <v>164326.402</v>
      </c>
      <c r="L33" s="159"/>
      <c r="M33" s="136" t="s">
        <v>956</v>
      </c>
    </row>
    <row r="34" spans="1:13" x14ac:dyDescent="0.3">
      <c r="A34" s="136" t="s">
        <v>745</v>
      </c>
      <c r="B34" s="159">
        <v>341.90499999999997</v>
      </c>
      <c r="C34" s="160">
        <f t="shared" si="0"/>
        <v>2.5604484836286813E-3</v>
      </c>
      <c r="D34" s="159">
        <v>1.1439999999999999</v>
      </c>
      <c r="E34" s="160">
        <f t="shared" si="1"/>
        <v>8.5204404770464521E-6</v>
      </c>
      <c r="F34" s="159">
        <v>65250.267999999996</v>
      </c>
      <c r="G34" s="160">
        <f t="shared" si="2"/>
        <v>0.56347208758221135</v>
      </c>
      <c r="H34" s="159">
        <v>55500.832999999999</v>
      </c>
      <c r="I34" s="160">
        <f t="shared" si="3"/>
        <v>0.49335640958399612</v>
      </c>
      <c r="J34" s="159">
        <v>64908.362999999998</v>
      </c>
      <c r="K34" s="159">
        <v>55499.688999999998</v>
      </c>
      <c r="L34" s="159"/>
      <c r="M34" s="136" t="s">
        <v>957</v>
      </c>
    </row>
    <row r="35" spans="1:13" x14ac:dyDescent="0.3">
      <c r="A35" s="136" t="s">
        <v>746</v>
      </c>
      <c r="B35" s="159">
        <v>8494.8850000000002</v>
      </c>
      <c r="C35" s="160">
        <f t="shared" si="0"/>
        <v>6.361625427194699E-2</v>
      </c>
      <c r="D35" s="159">
        <v>12040.45</v>
      </c>
      <c r="E35" s="160">
        <f t="shared" si="1"/>
        <v>8.9676518830291943E-2</v>
      </c>
      <c r="F35" s="159">
        <v>104617.908</v>
      </c>
      <c r="G35" s="160">
        <f t="shared" si="2"/>
        <v>0.90343339308956894</v>
      </c>
      <c r="H35" s="159">
        <v>71485.251000000004</v>
      </c>
      <c r="I35" s="160">
        <f t="shared" si="3"/>
        <v>0.63544463867003165</v>
      </c>
      <c r="J35" s="159">
        <v>96123.023000000001</v>
      </c>
      <c r="K35" s="159">
        <v>59444.801000000007</v>
      </c>
      <c r="L35" s="159"/>
      <c r="M35" s="136" t="s">
        <v>958</v>
      </c>
    </row>
    <row r="36" spans="1:13" x14ac:dyDescent="0.3">
      <c r="A36" s="136" t="s">
        <v>747</v>
      </c>
      <c r="B36" s="159">
        <v>690.31799999999998</v>
      </c>
      <c r="C36" s="160">
        <f t="shared" si="0"/>
        <v>5.1696338933960723E-3</v>
      </c>
      <c r="D36" s="159">
        <v>652.00800000000004</v>
      </c>
      <c r="E36" s="160">
        <f t="shared" si="1"/>
        <v>4.8561148204179236E-3</v>
      </c>
      <c r="F36" s="159">
        <v>27373.473000000002</v>
      </c>
      <c r="G36" s="160">
        <f t="shared" si="2"/>
        <v>0.23638505171634386</v>
      </c>
      <c r="H36" s="159">
        <v>29748.322</v>
      </c>
      <c r="I36" s="160">
        <f t="shared" si="3"/>
        <v>0.26443792894187018</v>
      </c>
      <c r="J36" s="159">
        <v>26683.155000000002</v>
      </c>
      <c r="K36" s="159">
        <v>29096.313999999998</v>
      </c>
      <c r="L36" s="159"/>
      <c r="M36" s="136" t="s">
        <v>959</v>
      </c>
    </row>
    <row r="37" spans="1:13" x14ac:dyDescent="0.3">
      <c r="A37" s="136" t="s">
        <v>748</v>
      </c>
      <c r="B37" s="159">
        <v>13319852.885999998</v>
      </c>
      <c r="C37" s="160">
        <f t="shared" si="0"/>
        <v>99.749337167095575</v>
      </c>
      <c r="D37" s="159">
        <v>13420060.810000008</v>
      </c>
      <c r="E37" s="160">
        <f t="shared" si="1"/>
        <v>99.951773889815456</v>
      </c>
      <c r="F37" s="159">
        <v>11004362.544</v>
      </c>
      <c r="G37" s="160">
        <f t="shared" si="2"/>
        <v>95.028745861690155</v>
      </c>
      <c r="H37" s="159">
        <v>10683811.949000003</v>
      </c>
      <c r="I37" s="160">
        <f t="shared" si="3"/>
        <v>94.97023411935524</v>
      </c>
      <c r="J37" s="159">
        <v>-2315490.3419999983</v>
      </c>
      <c r="K37" s="159">
        <v>-2736248.8610000052</v>
      </c>
      <c r="L37" s="159"/>
      <c r="M37" s="136" t="s">
        <v>960</v>
      </c>
    </row>
    <row r="38" spans="1:13" x14ac:dyDescent="0.3">
      <c r="A38" s="136" t="s">
        <v>749</v>
      </c>
      <c r="B38" s="159">
        <v>2209267.0919999997</v>
      </c>
      <c r="C38" s="160">
        <f t="shared" si="0"/>
        <v>16.544696847493153</v>
      </c>
      <c r="D38" s="159">
        <v>2079588.0570000005</v>
      </c>
      <c r="E38" s="160">
        <f t="shared" si="1"/>
        <v>15.488641832556985</v>
      </c>
      <c r="F38" s="159">
        <v>3222747.5610000007</v>
      </c>
      <c r="G38" s="160">
        <f t="shared" si="2"/>
        <v>27.830204405400298</v>
      </c>
      <c r="H38" s="159">
        <v>3280110.7339999997</v>
      </c>
      <c r="I38" s="160">
        <f t="shared" si="3"/>
        <v>29.157466064773587</v>
      </c>
      <c r="J38" s="159">
        <v>1013480.469000001</v>
      </c>
      <c r="K38" s="159">
        <v>1200522.6769999992</v>
      </c>
      <c r="L38" s="159"/>
      <c r="M38" s="136" t="s">
        <v>961</v>
      </c>
    </row>
    <row r="39" spans="1:13" x14ac:dyDescent="0.3">
      <c r="A39" s="136" t="s">
        <v>750</v>
      </c>
      <c r="B39" s="159">
        <v>85.091999999999999</v>
      </c>
      <c r="C39" s="160">
        <f t="shared" si="0"/>
        <v>6.3723456038645748E-4</v>
      </c>
      <c r="D39" s="159">
        <v>114.01900000000001</v>
      </c>
      <c r="E39" s="160">
        <f t="shared" si="1"/>
        <v>8.4920638352478986E-4</v>
      </c>
      <c r="F39" s="159">
        <v>5842.451</v>
      </c>
      <c r="G39" s="160">
        <f t="shared" si="2"/>
        <v>5.0452789888415145E-2</v>
      </c>
      <c r="H39" s="159">
        <v>5654.8280000000004</v>
      </c>
      <c r="I39" s="160">
        <f t="shared" si="3"/>
        <v>5.0266734535228501E-2</v>
      </c>
      <c r="J39" s="159">
        <v>5757.3590000000004</v>
      </c>
      <c r="K39" s="159">
        <v>5540.8090000000002</v>
      </c>
      <c r="L39" s="159"/>
      <c r="M39" s="136" t="s">
        <v>962</v>
      </c>
    </row>
    <row r="40" spans="1:13" x14ac:dyDescent="0.3">
      <c r="A40" s="136" t="s">
        <v>751</v>
      </c>
      <c r="B40" s="159">
        <v>1378.875</v>
      </c>
      <c r="C40" s="160">
        <f t="shared" si="0"/>
        <v>1.0326080059851415E-2</v>
      </c>
      <c r="D40" s="159">
        <v>429.899</v>
      </c>
      <c r="E40" s="160">
        <f t="shared" si="1"/>
        <v>3.2018608746868823E-3</v>
      </c>
      <c r="F40" s="159">
        <v>5275.2389999999996</v>
      </c>
      <c r="G40" s="160">
        <f t="shared" si="2"/>
        <v>4.5554601121716408E-2</v>
      </c>
      <c r="H40" s="159">
        <v>6055.1170000000002</v>
      </c>
      <c r="I40" s="160">
        <f t="shared" si="3"/>
        <v>5.3824972009537543E-2</v>
      </c>
      <c r="J40" s="159">
        <v>3896.3639999999996</v>
      </c>
      <c r="K40" s="159">
        <v>5625.2179999999998</v>
      </c>
      <c r="L40" s="159"/>
      <c r="M40" s="136" t="s">
        <v>963</v>
      </c>
    </row>
    <row r="41" spans="1:13" x14ac:dyDescent="0.3">
      <c r="A41" s="136" t="s">
        <v>752</v>
      </c>
      <c r="B41" s="159">
        <v>1914.3140000000001</v>
      </c>
      <c r="C41" s="160">
        <f t="shared" si="0"/>
        <v>1.4335860483143434E-2</v>
      </c>
      <c r="D41" s="159">
        <v>2543.2460000000001</v>
      </c>
      <c r="E41" s="160">
        <f t="shared" si="1"/>
        <v>1.8941937204096575E-2</v>
      </c>
      <c r="F41" s="159">
        <v>3752.2539999999999</v>
      </c>
      <c r="G41" s="160">
        <f t="shared" si="2"/>
        <v>3.2402784836358105E-2</v>
      </c>
      <c r="H41" s="159">
        <v>3585.36</v>
      </c>
      <c r="I41" s="160">
        <f t="shared" si="3"/>
        <v>3.1870879067095736E-2</v>
      </c>
      <c r="J41" s="159">
        <v>1837.9399999999998</v>
      </c>
      <c r="K41" s="159">
        <v>1042.114</v>
      </c>
      <c r="L41" s="159"/>
      <c r="M41" s="136" t="s">
        <v>964</v>
      </c>
    </row>
    <row r="42" spans="1:13" x14ac:dyDescent="0.3">
      <c r="A42" s="136" t="s">
        <v>753</v>
      </c>
      <c r="B42" s="159">
        <v>417.25900000000001</v>
      </c>
      <c r="C42" s="160">
        <f t="shared" si="0"/>
        <v>3.1247573853275621E-3</v>
      </c>
      <c r="D42" s="159">
        <v>15.023999999999999</v>
      </c>
      <c r="E42" s="160">
        <f t="shared" si="1"/>
        <v>1.1189781269855411E-4</v>
      </c>
      <c r="F42" s="159">
        <v>9110.5650000000005</v>
      </c>
      <c r="G42" s="160">
        <f t="shared" si="2"/>
        <v>7.86747585405079E-2</v>
      </c>
      <c r="H42" s="159">
        <v>3362.6060000000002</v>
      </c>
      <c r="I42" s="160">
        <f t="shared" si="3"/>
        <v>2.9890780612348702E-2</v>
      </c>
      <c r="J42" s="159">
        <v>8693.3060000000005</v>
      </c>
      <c r="K42" s="159">
        <v>3347.5820000000003</v>
      </c>
      <c r="L42" s="159"/>
      <c r="M42" s="136" t="s">
        <v>965</v>
      </c>
    </row>
    <row r="43" spans="1:13" x14ac:dyDescent="0.3">
      <c r="A43" s="136" t="s">
        <v>725</v>
      </c>
      <c r="B43" s="159">
        <v>269237.64600000001</v>
      </c>
      <c r="C43" s="160">
        <f t="shared" si="0"/>
        <v>2.0162592604274749</v>
      </c>
      <c r="D43" s="159">
        <v>285862.92700000003</v>
      </c>
      <c r="E43" s="160">
        <f t="shared" si="1"/>
        <v>2.1290892081274264</v>
      </c>
      <c r="F43" s="159">
        <v>416719.65500000003</v>
      </c>
      <c r="G43" s="160">
        <f t="shared" si="2"/>
        <v>3.5986042837308938</v>
      </c>
      <c r="H43" s="159">
        <v>406769.30800000002</v>
      </c>
      <c r="I43" s="160">
        <f t="shared" si="3"/>
        <v>3.6158420419355992</v>
      </c>
      <c r="J43" s="159">
        <v>147482.00900000002</v>
      </c>
      <c r="K43" s="159">
        <v>120906.38099999999</v>
      </c>
      <c r="L43" s="159"/>
      <c r="M43" s="136" t="s">
        <v>938</v>
      </c>
    </row>
    <row r="44" spans="1:13" x14ac:dyDescent="0.3">
      <c r="A44" s="136" t="s">
        <v>754</v>
      </c>
      <c r="B44" s="159">
        <v>521.07299999999998</v>
      </c>
      <c r="C44" s="160">
        <f t="shared" si="0"/>
        <v>3.9021967292372094E-3</v>
      </c>
      <c r="D44" s="159">
        <v>22.428000000000001</v>
      </c>
      <c r="E44" s="160">
        <f t="shared" si="1"/>
        <v>1.6704234179999814E-4</v>
      </c>
      <c r="F44" s="159">
        <v>1666.213</v>
      </c>
      <c r="G44" s="160">
        <f t="shared" si="2"/>
        <v>1.4388669138747737E-2</v>
      </c>
      <c r="H44" s="159">
        <v>1163.346</v>
      </c>
      <c r="I44" s="160">
        <f t="shared" si="3"/>
        <v>1.0341181828098032E-2</v>
      </c>
      <c r="J44" s="159">
        <v>1145.1399999999999</v>
      </c>
      <c r="K44" s="159">
        <v>1140.9179999999999</v>
      </c>
      <c r="L44" s="159"/>
      <c r="M44" s="136" t="s">
        <v>966</v>
      </c>
    </row>
    <row r="45" spans="1:13" x14ac:dyDescent="0.3">
      <c r="A45" s="136" t="s">
        <v>755</v>
      </c>
      <c r="B45" s="159">
        <v>600507.52399999998</v>
      </c>
      <c r="C45" s="160">
        <f t="shared" si="0"/>
        <v>4.4970637435352341</v>
      </c>
      <c r="D45" s="159">
        <v>591465.72699999996</v>
      </c>
      <c r="E45" s="160">
        <f t="shared" si="1"/>
        <v>4.405199756220723</v>
      </c>
      <c r="F45" s="159">
        <v>1885293.558</v>
      </c>
      <c r="G45" s="160">
        <f t="shared" si="2"/>
        <v>16.280550707187206</v>
      </c>
      <c r="H45" s="159">
        <v>1820355.5</v>
      </c>
      <c r="I45" s="160">
        <f t="shared" si="3"/>
        <v>16.181451792741203</v>
      </c>
      <c r="J45" s="159">
        <v>1284786.034</v>
      </c>
      <c r="K45" s="159">
        <v>1228889.773</v>
      </c>
      <c r="L45" s="159"/>
      <c r="M45" s="136" t="s">
        <v>967</v>
      </c>
    </row>
    <row r="46" spans="1:13" x14ac:dyDescent="0.3">
      <c r="A46" s="136" t="s">
        <v>756</v>
      </c>
      <c r="B46" s="159">
        <v>7.7270000000000003</v>
      </c>
      <c r="C46" s="160">
        <f t="shared" si="0"/>
        <v>5.7865738825108795E-5</v>
      </c>
      <c r="D46" s="159">
        <v>218.92500000000001</v>
      </c>
      <c r="E46" s="160">
        <f t="shared" si="1"/>
        <v>1.6305397127949256E-3</v>
      </c>
      <c r="F46" s="159">
        <v>261030.22</v>
      </c>
      <c r="G46" s="160">
        <f t="shared" si="2"/>
        <v>2.2541400594008882</v>
      </c>
      <c r="H46" s="159">
        <v>258606.103</v>
      </c>
      <c r="I46" s="160">
        <f t="shared" si="3"/>
        <v>2.2987939383286209</v>
      </c>
      <c r="J46" s="159">
        <v>261022.49299999999</v>
      </c>
      <c r="K46" s="159">
        <v>258387.17800000001</v>
      </c>
      <c r="L46" s="159"/>
      <c r="M46" s="136" t="s">
        <v>968</v>
      </c>
    </row>
    <row r="47" spans="1:13" x14ac:dyDescent="0.3">
      <c r="A47" s="136" t="s">
        <v>726</v>
      </c>
      <c r="B47" s="159">
        <v>10791.288</v>
      </c>
      <c r="C47" s="160">
        <f t="shared" si="0"/>
        <v>8.0813492040187743E-2</v>
      </c>
      <c r="D47" s="159">
        <v>9764.6810000000005</v>
      </c>
      <c r="E47" s="160">
        <f t="shared" si="1"/>
        <v>7.2726733599516119E-2</v>
      </c>
      <c r="F47" s="159">
        <v>8037.2309999999998</v>
      </c>
      <c r="G47" s="160">
        <f t="shared" si="2"/>
        <v>6.9405926883709709E-2</v>
      </c>
      <c r="H47" s="159">
        <v>8713.0969999999998</v>
      </c>
      <c r="I47" s="160">
        <f t="shared" si="3"/>
        <v>7.7452211433963303E-2</v>
      </c>
      <c r="J47" s="159">
        <v>-2754.0570000000007</v>
      </c>
      <c r="K47" s="159">
        <v>-1051.5840000000007</v>
      </c>
      <c r="L47" s="159"/>
      <c r="M47" s="136" t="s">
        <v>939</v>
      </c>
    </row>
    <row r="48" spans="1:13" x14ac:dyDescent="0.3">
      <c r="A48" s="136" t="s">
        <v>727</v>
      </c>
      <c r="B48" s="159">
        <v>621.35699999999997</v>
      </c>
      <c r="C48" s="160">
        <f t="shared" si="0"/>
        <v>4.6532007090919021E-3</v>
      </c>
      <c r="D48" s="159">
        <v>49.671999999999997</v>
      </c>
      <c r="E48" s="160">
        <f t="shared" si="1"/>
        <v>3.6995395050336662E-4</v>
      </c>
      <c r="F48" s="159">
        <v>93.935000000000002</v>
      </c>
      <c r="G48" s="160">
        <f t="shared" si="2"/>
        <v>8.1118058468411221E-4</v>
      </c>
      <c r="H48" s="159">
        <v>640.31600000000003</v>
      </c>
      <c r="I48" s="160">
        <f t="shared" si="3"/>
        <v>5.6918785842220796E-3</v>
      </c>
      <c r="J48" s="159">
        <v>-527.42200000000003</v>
      </c>
      <c r="K48" s="159">
        <v>590.64400000000001</v>
      </c>
      <c r="L48" s="159"/>
      <c r="M48" s="136" t="s">
        <v>940</v>
      </c>
    </row>
    <row r="49" spans="1:13" x14ac:dyDescent="0.3">
      <c r="A49" s="136" t="s">
        <v>757</v>
      </c>
      <c r="B49" s="159">
        <v>8700.7260000000006</v>
      </c>
      <c r="C49" s="160">
        <f t="shared" si="0"/>
        <v>6.5157750524761693E-2</v>
      </c>
      <c r="D49" s="159">
        <v>180.75800000000001</v>
      </c>
      <c r="E49" s="160">
        <f t="shared" si="1"/>
        <v>1.3462742829982194E-3</v>
      </c>
      <c r="F49" s="159">
        <v>6907.1059999999998</v>
      </c>
      <c r="G49" s="160">
        <f t="shared" si="2"/>
        <v>5.9646673588706442E-2</v>
      </c>
      <c r="H49" s="159">
        <v>4765.1509999999998</v>
      </c>
      <c r="I49" s="160">
        <f t="shared" si="3"/>
        <v>4.2358243316556868E-2</v>
      </c>
      <c r="J49" s="159">
        <v>-1793.6200000000008</v>
      </c>
      <c r="K49" s="159">
        <v>4584.393</v>
      </c>
      <c r="L49" s="159"/>
      <c r="M49" s="136" t="s">
        <v>969</v>
      </c>
    </row>
    <row r="50" spans="1:13" x14ac:dyDescent="0.3">
      <c r="A50" s="136" t="s">
        <v>758</v>
      </c>
      <c r="B50" s="159">
        <v>24.811</v>
      </c>
      <c r="C50" s="160">
        <f t="shared" si="0"/>
        <v>1.8580391432506462E-4</v>
      </c>
      <c r="D50" s="159">
        <v>9.4619999999999997</v>
      </c>
      <c r="E50" s="160">
        <f t="shared" si="1"/>
        <v>7.0472384435151694E-5</v>
      </c>
      <c r="F50" s="159">
        <v>1945.181</v>
      </c>
      <c r="G50" s="160">
        <f t="shared" si="2"/>
        <v>1.6797711831547622E-2</v>
      </c>
      <c r="H50" s="159">
        <v>1748.9480000000001</v>
      </c>
      <c r="I50" s="160">
        <f t="shared" si="3"/>
        <v>1.5546698296025773E-2</v>
      </c>
      <c r="J50" s="159">
        <v>1920.3700000000001</v>
      </c>
      <c r="K50" s="159">
        <v>1739.4860000000001</v>
      </c>
      <c r="L50" s="159"/>
      <c r="M50" s="136" t="s">
        <v>970</v>
      </c>
    </row>
    <row r="51" spans="1:13" x14ac:dyDescent="0.3">
      <c r="A51" s="136" t="s">
        <v>759</v>
      </c>
      <c r="B51" s="159">
        <v>4394.0460000000003</v>
      </c>
      <c r="C51" s="160">
        <f t="shared" si="0"/>
        <v>3.2906007275982141E-2</v>
      </c>
      <c r="D51" s="159">
        <v>2665.39</v>
      </c>
      <c r="E51" s="160">
        <f t="shared" si="1"/>
        <v>1.9851658079645843E-2</v>
      </c>
      <c r="F51" s="159">
        <v>14214.91</v>
      </c>
      <c r="G51" s="160">
        <f t="shared" si="2"/>
        <v>0.12275359562497506</v>
      </c>
      <c r="H51" s="159">
        <v>15618.041999999999</v>
      </c>
      <c r="I51" s="160">
        <f t="shared" si="3"/>
        <v>0.13883145007665118</v>
      </c>
      <c r="J51" s="159">
        <v>9820.8639999999996</v>
      </c>
      <c r="K51" s="159">
        <v>12952.652</v>
      </c>
      <c r="L51" s="159"/>
      <c r="M51" s="136" t="s">
        <v>971</v>
      </c>
    </row>
    <row r="52" spans="1:13" x14ac:dyDescent="0.3">
      <c r="A52" s="136" t="s">
        <v>728</v>
      </c>
      <c r="B52" s="159">
        <v>255283.52799999999</v>
      </c>
      <c r="C52" s="160">
        <f t="shared" si="0"/>
        <v>1.911760056632632</v>
      </c>
      <c r="D52" s="159">
        <v>70335.14</v>
      </c>
      <c r="E52" s="160">
        <f t="shared" si="1"/>
        <v>0.52385172536252544</v>
      </c>
      <c r="F52" s="159">
        <v>115878.04300000001</v>
      </c>
      <c r="G52" s="160">
        <f t="shared" si="2"/>
        <v>1.0006708753158111</v>
      </c>
      <c r="H52" s="159">
        <v>128153.77800000001</v>
      </c>
      <c r="I52" s="160">
        <f t="shared" si="3"/>
        <v>1.1391808801987624</v>
      </c>
      <c r="J52" s="159">
        <v>-139405.48499999999</v>
      </c>
      <c r="K52" s="159">
        <v>57818.638000000006</v>
      </c>
      <c r="L52" s="159"/>
      <c r="M52" s="136" t="s">
        <v>941</v>
      </c>
    </row>
    <row r="53" spans="1:13" x14ac:dyDescent="0.3">
      <c r="A53" s="136" t="s">
        <v>760</v>
      </c>
      <c r="B53" s="159">
        <v>79014.581000000006</v>
      </c>
      <c r="C53" s="160">
        <f t="shared" si="0"/>
        <v>0.59172215704948938</v>
      </c>
      <c r="D53" s="159">
        <v>106516.02099999999</v>
      </c>
      <c r="E53" s="160">
        <f t="shared" si="1"/>
        <v>0.79332466501951926</v>
      </c>
      <c r="F53" s="159">
        <v>62054.817999999999</v>
      </c>
      <c r="G53" s="160">
        <f t="shared" si="2"/>
        <v>0.53587761268649781</v>
      </c>
      <c r="H53" s="159">
        <v>33636.375</v>
      </c>
      <c r="I53" s="160">
        <f t="shared" si="3"/>
        <v>0.29899949792502911</v>
      </c>
      <c r="J53" s="159">
        <v>-16959.763000000006</v>
      </c>
      <c r="K53" s="159">
        <v>-72879.645999999993</v>
      </c>
      <c r="L53" s="159"/>
      <c r="M53" s="136" t="s">
        <v>972</v>
      </c>
    </row>
    <row r="54" spans="1:13" x14ac:dyDescent="0.3">
      <c r="A54" s="136" t="s">
        <v>761</v>
      </c>
      <c r="B54" s="159">
        <v>659.24300000000005</v>
      </c>
      <c r="C54" s="160">
        <f t="shared" si="0"/>
        <v>4.9369203132239164E-3</v>
      </c>
      <c r="D54" s="159">
        <v>489.91500000000002</v>
      </c>
      <c r="E54" s="160">
        <f t="shared" si="1"/>
        <v>3.6488562904827041E-3</v>
      </c>
      <c r="F54" s="159">
        <v>116.042</v>
      </c>
      <c r="G54" s="160">
        <f t="shared" si="2"/>
        <v>1.0020867345282775E-3</v>
      </c>
      <c r="H54" s="159">
        <v>311.72899999999998</v>
      </c>
      <c r="I54" s="160">
        <f t="shared" si="3"/>
        <v>2.7710124675643971E-3</v>
      </c>
      <c r="J54" s="159">
        <v>-543.20100000000002</v>
      </c>
      <c r="K54" s="159">
        <v>-178.18600000000004</v>
      </c>
      <c r="L54" s="159"/>
      <c r="M54" s="136" t="s">
        <v>973</v>
      </c>
    </row>
    <row r="55" spans="1:13" x14ac:dyDescent="0.3">
      <c r="A55" s="136" t="s">
        <v>762</v>
      </c>
      <c r="B55" s="159">
        <v>756805.25899999996</v>
      </c>
      <c r="C55" s="160">
        <f t="shared" si="0"/>
        <v>5.6675417961385808</v>
      </c>
      <c r="D55" s="159">
        <v>884442.73100000003</v>
      </c>
      <c r="E55" s="160">
        <f t="shared" si="1"/>
        <v>6.587274165071598</v>
      </c>
      <c r="F55" s="159">
        <v>335490.95400000003</v>
      </c>
      <c r="G55" s="160">
        <f t="shared" si="2"/>
        <v>2.8971496058120043</v>
      </c>
      <c r="H55" s="159">
        <v>439366.08100000001</v>
      </c>
      <c r="I55" s="160">
        <f t="shared" si="3"/>
        <v>3.9056003396408703</v>
      </c>
      <c r="J55" s="159">
        <v>-421314.30499999993</v>
      </c>
      <c r="K55" s="159">
        <v>-445076.65</v>
      </c>
      <c r="L55" s="159"/>
      <c r="M55" s="136" t="s">
        <v>974</v>
      </c>
    </row>
    <row r="56" spans="1:13" x14ac:dyDescent="0.3">
      <c r="A56" s="136" t="s">
        <v>763</v>
      </c>
      <c r="B56" s="159">
        <v>199006.405</v>
      </c>
      <c r="C56" s="160">
        <f t="shared" si="0"/>
        <v>1.4903135312868934</v>
      </c>
      <c r="D56" s="159">
        <v>85788.502999999997</v>
      </c>
      <c r="E56" s="160">
        <f t="shared" si="1"/>
        <v>0.63894740684127715</v>
      </c>
      <c r="F56" s="159">
        <v>52236.171000000002</v>
      </c>
      <c r="G56" s="160">
        <f t="shared" si="2"/>
        <v>0.4510881751577076</v>
      </c>
      <c r="H56" s="159">
        <v>108625.70299999999</v>
      </c>
      <c r="I56" s="160">
        <f t="shared" si="3"/>
        <v>0.96559247715466756</v>
      </c>
      <c r="J56" s="159">
        <v>-146770.234</v>
      </c>
      <c r="K56" s="159">
        <v>22837.199999999997</v>
      </c>
      <c r="L56" s="159"/>
      <c r="M56" s="136" t="s">
        <v>975</v>
      </c>
    </row>
    <row r="57" spans="1:13" x14ac:dyDescent="0.3">
      <c r="A57" s="136" t="s">
        <v>764</v>
      </c>
      <c r="B57" s="159">
        <v>1.9990000000000001</v>
      </c>
      <c r="C57" s="160">
        <f t="shared" si="0"/>
        <v>1.4970054602224988E-5</v>
      </c>
      <c r="D57" s="159" t="s">
        <v>765</v>
      </c>
      <c r="E57" s="160" t="str">
        <f t="shared" si="1"/>
        <v>x</v>
      </c>
      <c r="F57" s="159">
        <v>16.196999999999999</v>
      </c>
      <c r="G57" s="160">
        <f t="shared" si="2"/>
        <v>1.3987003704826279E-4</v>
      </c>
      <c r="H57" s="159" t="s">
        <v>765</v>
      </c>
      <c r="I57" s="160" t="str">
        <f t="shared" si="3"/>
        <v>x</v>
      </c>
      <c r="J57" s="159">
        <v>14.197999999999999</v>
      </c>
      <c r="K57" s="159" t="s">
        <v>765</v>
      </c>
      <c r="L57" s="159"/>
      <c r="M57" s="136" t="s">
        <v>976</v>
      </c>
    </row>
    <row r="58" spans="1:13" x14ac:dyDescent="0.3">
      <c r="A58" s="136" t="s">
        <v>766</v>
      </c>
      <c r="B58" s="159">
        <v>222.05199999999999</v>
      </c>
      <c r="C58" s="160">
        <f t="shared" si="0"/>
        <v>1.6628967306319474E-3</v>
      </c>
      <c r="D58" s="159">
        <v>140.62100000000001</v>
      </c>
      <c r="E58" s="160">
        <f t="shared" si="1"/>
        <v>1.0473364163660396E-3</v>
      </c>
      <c r="F58" s="159">
        <v>2365.547</v>
      </c>
      <c r="G58" s="160">
        <f t="shared" si="2"/>
        <v>2.042780431742958E-2</v>
      </c>
      <c r="H58" s="159">
        <v>2729.9229999999998</v>
      </c>
      <c r="I58" s="160">
        <f t="shared" si="3"/>
        <v>2.4266753072350669E-2</v>
      </c>
      <c r="J58" s="159">
        <v>2143.4949999999999</v>
      </c>
      <c r="K58" s="159">
        <v>2589.3019999999997</v>
      </c>
      <c r="L58" s="159"/>
      <c r="M58" s="136" t="s">
        <v>977</v>
      </c>
    </row>
    <row r="59" spans="1:13" x14ac:dyDescent="0.3">
      <c r="A59" s="136" t="s">
        <v>767</v>
      </c>
      <c r="B59" s="159">
        <v>19672.287</v>
      </c>
      <c r="C59" s="160">
        <f t="shared" si="0"/>
        <v>0.14732126590327202</v>
      </c>
      <c r="D59" s="159">
        <v>38532.968000000001</v>
      </c>
      <c r="E59" s="160">
        <f t="shared" si="1"/>
        <v>0.2869911365803634</v>
      </c>
      <c r="F59" s="159">
        <v>34701.271000000001</v>
      </c>
      <c r="G59" s="160">
        <f t="shared" si="2"/>
        <v>0.29966463298091051</v>
      </c>
      <c r="H59" s="159">
        <v>30249.422999999999</v>
      </c>
      <c r="I59" s="160">
        <f t="shared" si="3"/>
        <v>0.26889230154919574</v>
      </c>
      <c r="J59" s="159">
        <v>15028.984</v>
      </c>
      <c r="K59" s="159">
        <v>-8283.5450000000019</v>
      </c>
      <c r="L59" s="159"/>
      <c r="M59" s="136" t="s">
        <v>978</v>
      </c>
    </row>
    <row r="60" spans="1:13" x14ac:dyDescent="0.3">
      <c r="A60" s="136" t="s">
        <v>768</v>
      </c>
      <c r="B60" s="159">
        <v>2084744.5919999997</v>
      </c>
      <c r="C60" s="160">
        <f t="shared" si="0"/>
        <v>15.612176275104177</v>
      </c>
      <c r="D60" s="159">
        <v>2201305.2619999987</v>
      </c>
      <c r="E60" s="160">
        <f t="shared" si="1"/>
        <v>16.395183965629489</v>
      </c>
      <c r="F60" s="159">
        <v>2214602.8640000001</v>
      </c>
      <c r="G60" s="160">
        <f t="shared" si="2"/>
        <v>19.124318369751737</v>
      </c>
      <c r="H60" s="159">
        <v>2051353.9039999999</v>
      </c>
      <c r="I60" s="160">
        <f t="shared" si="3"/>
        <v>18.234836166577058</v>
      </c>
      <c r="J60" s="159">
        <v>129858.27200000035</v>
      </c>
      <c r="K60" s="159">
        <v>-149951.35799999884</v>
      </c>
      <c r="L60" s="159"/>
      <c r="M60" s="136" t="s">
        <v>768</v>
      </c>
    </row>
    <row r="61" spans="1:13" x14ac:dyDescent="0.3">
      <c r="A61" s="136" t="s">
        <v>743</v>
      </c>
      <c r="B61" s="159">
        <v>83391.544999999998</v>
      </c>
      <c r="C61" s="160">
        <f t="shared" si="0"/>
        <v>0.6245002411275149</v>
      </c>
      <c r="D61" s="159">
        <v>91004.687999999995</v>
      </c>
      <c r="E61" s="160">
        <f t="shared" si="1"/>
        <v>0.67779722660505559</v>
      </c>
      <c r="F61" s="159">
        <v>482926.66700000002</v>
      </c>
      <c r="G61" s="160">
        <f t="shared" si="2"/>
        <v>4.170338383952835</v>
      </c>
      <c r="H61" s="159">
        <v>516230.82699999999</v>
      </c>
      <c r="I61" s="160">
        <f t="shared" si="3"/>
        <v>4.5888642306557283</v>
      </c>
      <c r="J61" s="159">
        <v>399535.12200000003</v>
      </c>
      <c r="K61" s="159">
        <v>425226.13899999997</v>
      </c>
      <c r="L61" s="159"/>
      <c r="M61" s="136" t="s">
        <v>955</v>
      </c>
    </row>
    <row r="62" spans="1:13" x14ac:dyDescent="0.3">
      <c r="A62" s="136" t="s">
        <v>769</v>
      </c>
      <c r="B62" s="159">
        <v>1.351</v>
      </c>
      <c r="C62" s="160">
        <f t="shared" si="0"/>
        <v>1.0117330549077518E-5</v>
      </c>
      <c r="D62" s="159" t="s">
        <v>770</v>
      </c>
      <c r="E62" s="160" t="str">
        <f t="shared" si="1"/>
        <v>x</v>
      </c>
      <c r="F62" s="159">
        <v>2376.0859999999998</v>
      </c>
      <c r="G62" s="160">
        <f t="shared" si="2"/>
        <v>2.0518814400806232E-2</v>
      </c>
      <c r="H62" s="159">
        <v>4364.9459999999999</v>
      </c>
      <c r="I62" s="160">
        <f t="shared" si="3"/>
        <v>3.8800752532633619E-2</v>
      </c>
      <c r="J62" s="159">
        <v>2374.7349999999997</v>
      </c>
      <c r="K62" s="159">
        <v>4364.57</v>
      </c>
      <c r="L62" s="159"/>
      <c r="M62" s="136" t="s">
        <v>979</v>
      </c>
    </row>
    <row r="63" spans="1:13" x14ac:dyDescent="0.3">
      <c r="A63" s="136" t="s">
        <v>771</v>
      </c>
      <c r="B63" s="159" t="s">
        <v>770</v>
      </c>
      <c r="C63" s="160" t="str">
        <f t="shared" si="0"/>
        <v>x</v>
      </c>
      <c r="D63" s="159" t="s">
        <v>770</v>
      </c>
      <c r="E63" s="160" t="str">
        <f t="shared" si="1"/>
        <v>x</v>
      </c>
      <c r="F63" s="159">
        <v>22.193000000000001</v>
      </c>
      <c r="G63" s="160">
        <f t="shared" si="2"/>
        <v>1.9164880732309045E-4</v>
      </c>
      <c r="H63" s="159">
        <v>25.254000000000001</v>
      </c>
      <c r="I63" s="160">
        <f t="shared" si="3"/>
        <v>2.2448713098836265E-4</v>
      </c>
      <c r="J63" s="159">
        <v>21.944000000000003</v>
      </c>
      <c r="K63" s="159">
        <v>25.069000000000003</v>
      </c>
      <c r="L63" s="159"/>
      <c r="M63" s="136" t="s">
        <v>980</v>
      </c>
    </row>
    <row r="64" spans="1:13" x14ac:dyDescent="0.3">
      <c r="A64" s="136" t="s">
        <v>772</v>
      </c>
      <c r="B64" s="159">
        <v>1160.79</v>
      </c>
      <c r="C64" s="160">
        <f t="shared" si="0"/>
        <v>8.6928912865016222E-3</v>
      </c>
      <c r="D64" s="159">
        <v>3650.3719999999998</v>
      </c>
      <c r="E64" s="160">
        <f t="shared" si="1"/>
        <v>2.7187742434507878E-2</v>
      </c>
      <c r="F64" s="159">
        <v>4538.7470000000003</v>
      </c>
      <c r="G64" s="160">
        <f t="shared" si="2"/>
        <v>3.919458609882643E-2</v>
      </c>
      <c r="H64" s="159">
        <v>7691.4830000000002</v>
      </c>
      <c r="I64" s="160">
        <f t="shared" si="3"/>
        <v>6.837090962682206E-2</v>
      </c>
      <c r="J64" s="159">
        <v>3377.9570000000003</v>
      </c>
      <c r="K64" s="159">
        <v>4041.1110000000003</v>
      </c>
      <c r="L64" s="159"/>
      <c r="M64" s="136" t="s">
        <v>981</v>
      </c>
    </row>
    <row r="65" spans="1:13" x14ac:dyDescent="0.3">
      <c r="A65" s="136" t="s">
        <v>773</v>
      </c>
      <c r="B65" s="159">
        <v>614.88800000000003</v>
      </c>
      <c r="C65" s="160">
        <f t="shared" si="0"/>
        <v>4.6047558450489842E-3</v>
      </c>
      <c r="D65" s="159">
        <v>527.91399999999999</v>
      </c>
      <c r="E65" s="160">
        <f t="shared" si="1"/>
        <v>3.9318704667827813E-3</v>
      </c>
      <c r="F65" s="159">
        <v>177.75200000000001</v>
      </c>
      <c r="G65" s="160">
        <f t="shared" si="2"/>
        <v>1.5349866534174728E-3</v>
      </c>
      <c r="H65" s="159">
        <v>154.38999999999999</v>
      </c>
      <c r="I65" s="160">
        <f t="shared" si="3"/>
        <v>1.3723991507600102E-3</v>
      </c>
      <c r="J65" s="159">
        <v>-437.13600000000002</v>
      </c>
      <c r="K65" s="159">
        <v>-373.524</v>
      </c>
      <c r="L65" s="159"/>
      <c r="M65" s="136" t="s">
        <v>982</v>
      </c>
    </row>
    <row r="66" spans="1:13" x14ac:dyDescent="0.3">
      <c r="A66" s="136" t="s">
        <v>774</v>
      </c>
      <c r="B66" s="159">
        <v>2781.578</v>
      </c>
      <c r="C66" s="160">
        <f t="shared" si="0"/>
        <v>2.0830602571459619E-2</v>
      </c>
      <c r="D66" s="159">
        <v>62941.474999999999</v>
      </c>
      <c r="E66" s="160">
        <f t="shared" si="1"/>
        <v>0.4687841706949365</v>
      </c>
      <c r="F66" s="159">
        <v>6912.8329999999996</v>
      </c>
      <c r="G66" s="160">
        <f t="shared" si="2"/>
        <v>5.9696129395471607E-2</v>
      </c>
      <c r="H66" s="159">
        <v>5674.4059999999999</v>
      </c>
      <c r="I66" s="160">
        <f t="shared" si="3"/>
        <v>5.0440766730147732E-2</v>
      </c>
      <c r="J66" s="159">
        <v>4131.2549999999992</v>
      </c>
      <c r="K66" s="159">
        <v>-57267.068999999996</v>
      </c>
      <c r="L66" s="159"/>
      <c r="M66" s="136" t="s">
        <v>983</v>
      </c>
    </row>
    <row r="67" spans="1:13" x14ac:dyDescent="0.3">
      <c r="A67" s="136" t="s">
        <v>775</v>
      </c>
      <c r="B67" s="159">
        <v>1374.232</v>
      </c>
      <c r="C67" s="160">
        <f t="shared" si="0"/>
        <v>1.0291309692908878E-2</v>
      </c>
      <c r="D67" s="159">
        <v>1973.078</v>
      </c>
      <c r="E67" s="160">
        <f t="shared" si="1"/>
        <v>1.4695361587036592E-2</v>
      </c>
      <c r="F67" s="159">
        <v>1718.335</v>
      </c>
      <c r="G67" s="160">
        <f t="shared" si="2"/>
        <v>1.483877138428886E-2</v>
      </c>
      <c r="H67" s="159">
        <v>71.394999999999996</v>
      </c>
      <c r="I67" s="160">
        <f t="shared" si="3"/>
        <v>6.3464238207468703E-4</v>
      </c>
      <c r="J67" s="159">
        <v>344.10300000000007</v>
      </c>
      <c r="K67" s="159">
        <v>-1901.683</v>
      </c>
      <c r="L67" s="159"/>
      <c r="M67" s="136" t="s">
        <v>984</v>
      </c>
    </row>
    <row r="68" spans="1:13" x14ac:dyDescent="0.3">
      <c r="A68" s="136" t="s">
        <v>731</v>
      </c>
      <c r="B68" s="159">
        <v>1273.7190000000001</v>
      </c>
      <c r="C68" s="160">
        <f t="shared" si="0"/>
        <v>9.5385907843378737E-3</v>
      </c>
      <c r="D68" s="159">
        <v>1175.242</v>
      </c>
      <c r="E68" s="160">
        <f t="shared" si="1"/>
        <v>8.7531289397946056E-3</v>
      </c>
      <c r="F68" s="159">
        <v>6065.2139999999999</v>
      </c>
      <c r="G68" s="160">
        <f t="shared" si="2"/>
        <v>5.2376471376529128E-2</v>
      </c>
      <c r="H68" s="159">
        <v>4143.9319999999998</v>
      </c>
      <c r="I68" s="160">
        <f t="shared" si="3"/>
        <v>3.6836121235878178E-2</v>
      </c>
      <c r="J68" s="159">
        <v>4791.4949999999999</v>
      </c>
      <c r="K68" s="159">
        <v>2968.6899999999996</v>
      </c>
      <c r="L68" s="159"/>
      <c r="M68" s="136" t="s">
        <v>944</v>
      </c>
    </row>
    <row r="69" spans="1:13" x14ac:dyDescent="0.3">
      <c r="A69" s="136" t="s">
        <v>776</v>
      </c>
      <c r="B69" s="159">
        <v>40654.864000000001</v>
      </c>
      <c r="C69" s="160">
        <f t="shared" si="0"/>
        <v>0.30445499446024565</v>
      </c>
      <c r="D69" s="159">
        <v>35028.21</v>
      </c>
      <c r="E69" s="160">
        <f t="shared" si="1"/>
        <v>0.26088791811405887</v>
      </c>
      <c r="F69" s="159">
        <v>30879.938999999998</v>
      </c>
      <c r="G69" s="160">
        <f t="shared" si="2"/>
        <v>0.26666532147793387</v>
      </c>
      <c r="H69" s="159">
        <v>22647.388999999999</v>
      </c>
      <c r="I69" s="160">
        <f t="shared" si="3"/>
        <v>0.20131651940236803</v>
      </c>
      <c r="J69" s="159">
        <v>-9774.9250000000029</v>
      </c>
      <c r="K69" s="159">
        <v>-12380.821</v>
      </c>
      <c r="L69" s="159"/>
      <c r="M69" s="136" t="s">
        <v>985</v>
      </c>
    </row>
    <row r="70" spans="1:13" x14ac:dyDescent="0.3">
      <c r="A70" s="136" t="s">
        <v>777</v>
      </c>
      <c r="B70" s="159">
        <v>6752.857</v>
      </c>
      <c r="C70" s="160">
        <f t="shared" si="0"/>
        <v>5.0570604307662449E-2</v>
      </c>
      <c r="D70" s="159">
        <v>6650.1750000000002</v>
      </c>
      <c r="E70" s="160">
        <f t="shared" si="1"/>
        <v>4.9530087630631471E-2</v>
      </c>
      <c r="F70" s="159">
        <v>11700.361000000001</v>
      </c>
      <c r="G70" s="160">
        <f t="shared" si="2"/>
        <v>0.10103907677644311</v>
      </c>
      <c r="H70" s="159">
        <v>12920.191000000001</v>
      </c>
      <c r="I70" s="160">
        <f t="shared" si="3"/>
        <v>0.11484979050493641</v>
      </c>
      <c r="J70" s="159">
        <v>4947.5040000000008</v>
      </c>
      <c r="K70" s="159">
        <v>6270.0160000000005</v>
      </c>
      <c r="L70" s="159"/>
      <c r="M70" s="136" t="s">
        <v>986</v>
      </c>
    </row>
    <row r="71" spans="1:13" x14ac:dyDescent="0.3">
      <c r="A71" s="136" t="s">
        <v>744</v>
      </c>
      <c r="B71" s="159">
        <v>5435.5519999999997</v>
      </c>
      <c r="C71" s="160">
        <f t="shared" si="0"/>
        <v>4.0705607920576904E-2</v>
      </c>
      <c r="D71" s="159">
        <v>4812.57</v>
      </c>
      <c r="E71" s="160">
        <f t="shared" si="1"/>
        <v>3.58437204778142E-2</v>
      </c>
      <c r="F71" s="159">
        <v>176806.785</v>
      </c>
      <c r="G71" s="160">
        <f t="shared" si="2"/>
        <v>1.5268242000576795</v>
      </c>
      <c r="H71" s="159">
        <v>169138.97200000001</v>
      </c>
      <c r="I71" s="160">
        <f t="shared" si="3"/>
        <v>1.5035052887701355</v>
      </c>
      <c r="J71" s="159">
        <v>171371.23300000001</v>
      </c>
      <c r="K71" s="159">
        <v>164326.402</v>
      </c>
      <c r="L71" s="159"/>
      <c r="M71" s="136" t="s">
        <v>987</v>
      </c>
    </row>
    <row r="72" spans="1:13" x14ac:dyDescent="0.3">
      <c r="A72" s="136" t="s">
        <v>778</v>
      </c>
      <c r="B72" s="159">
        <v>176.375</v>
      </c>
      <c r="C72" s="160">
        <f t="shared" si="0"/>
        <v>1.3208321062868596E-3</v>
      </c>
      <c r="D72" s="159">
        <v>10.313000000000001</v>
      </c>
      <c r="E72" s="160">
        <f t="shared" si="1"/>
        <v>7.6810579230577E-5</v>
      </c>
      <c r="F72" s="159">
        <v>111.374</v>
      </c>
      <c r="G72" s="160">
        <f t="shared" si="2"/>
        <v>9.6177597741638687E-4</v>
      </c>
      <c r="H72" s="159">
        <v>450.26299999999998</v>
      </c>
      <c r="I72" s="160">
        <f t="shared" si="3"/>
        <v>4.0024649188331787E-3</v>
      </c>
      <c r="J72" s="159">
        <v>-65.001000000000005</v>
      </c>
      <c r="K72" s="159">
        <v>439.95</v>
      </c>
      <c r="L72" s="159"/>
      <c r="M72" s="136" t="s">
        <v>988</v>
      </c>
    </row>
    <row r="73" spans="1:13" x14ac:dyDescent="0.3">
      <c r="A73" s="136" t="s">
        <v>732</v>
      </c>
      <c r="B73" s="159">
        <v>532833.53599999996</v>
      </c>
      <c r="C73" s="160">
        <f t="shared" si="0"/>
        <v>3.9902686982574354</v>
      </c>
      <c r="D73" s="159">
        <v>671717.26800000004</v>
      </c>
      <c r="E73" s="160">
        <f t="shared" si="1"/>
        <v>5.0029082162572207</v>
      </c>
      <c r="F73" s="159">
        <v>223855.20600000001</v>
      </c>
      <c r="G73" s="160">
        <f t="shared" si="2"/>
        <v>1.9331132899096437</v>
      </c>
      <c r="H73" s="159">
        <v>134436.78400000001</v>
      </c>
      <c r="I73" s="160">
        <f t="shared" si="3"/>
        <v>1.1950315965574647</v>
      </c>
      <c r="J73" s="159">
        <v>-308978.32999999996</v>
      </c>
      <c r="K73" s="159">
        <v>-537280.48400000005</v>
      </c>
      <c r="L73" s="159"/>
      <c r="M73" s="136" t="s">
        <v>945</v>
      </c>
    </row>
    <row r="74" spans="1:13" x14ac:dyDescent="0.3">
      <c r="A74" s="136" t="s">
        <v>779</v>
      </c>
      <c r="B74" s="159">
        <v>95363.010999999999</v>
      </c>
      <c r="C74" s="160">
        <f t="shared" si="0"/>
        <v>0.71415181675967099</v>
      </c>
      <c r="D74" s="159">
        <v>78957.509000000005</v>
      </c>
      <c r="E74" s="160">
        <f t="shared" si="1"/>
        <v>0.58807059060346123</v>
      </c>
      <c r="F74" s="159">
        <v>117022.88400000001</v>
      </c>
      <c r="G74" s="160">
        <f t="shared" si="2"/>
        <v>1.0105572093952313</v>
      </c>
      <c r="H74" s="159">
        <v>135779.17600000001</v>
      </c>
      <c r="I74" s="160">
        <f t="shared" si="3"/>
        <v>1.2069643489428978</v>
      </c>
      <c r="J74" s="159">
        <v>21659.873000000007</v>
      </c>
      <c r="K74" s="159">
        <v>56821.667000000001</v>
      </c>
      <c r="L74" s="159"/>
      <c r="M74" s="136" t="s">
        <v>989</v>
      </c>
    </row>
    <row r="75" spans="1:13" x14ac:dyDescent="0.3">
      <c r="A75" s="136" t="s">
        <v>780</v>
      </c>
      <c r="B75" s="159" t="s">
        <v>765</v>
      </c>
      <c r="C75" s="160" t="str">
        <f t="shared" si="0"/>
        <v>x</v>
      </c>
      <c r="D75" s="159" t="s">
        <v>765</v>
      </c>
      <c r="E75" s="160" t="str">
        <f t="shared" si="1"/>
        <v>x</v>
      </c>
      <c r="F75" s="159">
        <v>9.7080000000000002</v>
      </c>
      <c r="G75" s="160">
        <f t="shared" si="2"/>
        <v>8.3833939597736321E-5</v>
      </c>
      <c r="H75" s="159">
        <v>25.623000000000001</v>
      </c>
      <c r="I75" s="160">
        <f t="shared" si="3"/>
        <v>2.2776723518313201E-4</v>
      </c>
      <c r="J75" s="159">
        <v>9.7080000000000002</v>
      </c>
      <c r="K75" s="159">
        <v>25.623000000000001</v>
      </c>
      <c r="L75" s="159"/>
      <c r="M75" s="136" t="s">
        <v>990</v>
      </c>
    </row>
    <row r="76" spans="1:13" x14ac:dyDescent="0.3">
      <c r="A76" s="136" t="s">
        <v>781</v>
      </c>
      <c r="B76" s="159">
        <v>5698.0929999999998</v>
      </c>
      <c r="C76" s="160">
        <f t="shared" si="0"/>
        <v>4.2671717528042011E-2</v>
      </c>
      <c r="D76" s="159">
        <v>6356.6450000000004</v>
      </c>
      <c r="E76" s="160">
        <f t="shared" si="1"/>
        <v>4.7343894542145937E-2</v>
      </c>
      <c r="F76" s="159">
        <v>4266.1289999999999</v>
      </c>
      <c r="G76" s="160">
        <f t="shared" si="2"/>
        <v>3.6840379161737873E-2</v>
      </c>
      <c r="H76" s="159">
        <v>664.00599999999997</v>
      </c>
      <c r="I76" s="160">
        <f t="shared" si="3"/>
        <v>5.9024630513605254E-3</v>
      </c>
      <c r="J76" s="159">
        <v>-1431.9639999999999</v>
      </c>
      <c r="K76" s="159">
        <v>-5692.6390000000001</v>
      </c>
      <c r="L76" s="159"/>
      <c r="M76" s="136" t="s">
        <v>991</v>
      </c>
    </row>
    <row r="77" spans="1:13" x14ac:dyDescent="0.3">
      <c r="A77" s="136" t="s">
        <v>733</v>
      </c>
      <c r="B77" s="159">
        <v>3501.5079999999998</v>
      </c>
      <c r="C77" s="160">
        <f t="shared" si="0"/>
        <v>2.6221993972049832E-2</v>
      </c>
      <c r="D77" s="159">
        <v>49089.85</v>
      </c>
      <c r="E77" s="160">
        <f t="shared" si="1"/>
        <v>0.36561813369942203</v>
      </c>
      <c r="F77" s="159">
        <v>8985.598</v>
      </c>
      <c r="G77" s="160">
        <f t="shared" si="2"/>
        <v>7.759559950366092E-2</v>
      </c>
      <c r="H77" s="159">
        <v>7129.1</v>
      </c>
      <c r="I77" s="160">
        <f t="shared" si="3"/>
        <v>6.3371790826369526E-2</v>
      </c>
      <c r="J77" s="159">
        <v>5484.09</v>
      </c>
      <c r="K77" s="159">
        <v>-41960.75</v>
      </c>
      <c r="L77" s="159"/>
      <c r="M77" s="136" t="s">
        <v>946</v>
      </c>
    </row>
    <row r="78" spans="1:13" x14ac:dyDescent="0.3">
      <c r="A78" s="136" t="s">
        <v>782</v>
      </c>
      <c r="B78" s="159">
        <v>2911.8020000000001</v>
      </c>
      <c r="C78" s="160">
        <f t="shared" ref="C78:C141" si="4">IF(B78=0,0,IF(OR(B78="x",B78="Ə"),"x",B78/$B$12*100))</f>
        <v>2.1805820375621773E-2</v>
      </c>
      <c r="D78" s="159">
        <v>76834.240000000005</v>
      </c>
      <c r="E78" s="160">
        <f t="shared" ref="E78:E141" si="5">IF(D78=0,0,IF(OR(D78="x",D78="Ə"),"x",D78/$D$12*100))</f>
        <v>0.57225661583837562</v>
      </c>
      <c r="F78" s="159">
        <v>12145.599</v>
      </c>
      <c r="G78" s="160">
        <f t="shared" ref="G78:G141" si="6">IF(F78=0,0,IF(OR(F78="x",F78="Ə"),"x",F78/$F$12*100))</f>
        <v>0.10488395271367187</v>
      </c>
      <c r="H78" s="159">
        <v>10808.075999999999</v>
      </c>
      <c r="I78" s="160">
        <f t="shared" ref="I78:I141" si="7">IF(H78=0,0,IF(OR(H78="x",H78="Ə"),"x",H78/$H$12*100))</f>
        <v>9.6074838550098129E-2</v>
      </c>
      <c r="J78" s="159">
        <v>9233.7970000000005</v>
      </c>
      <c r="K78" s="159">
        <v>-66026.164000000004</v>
      </c>
      <c r="L78" s="159"/>
      <c r="M78" s="136" t="s">
        <v>992</v>
      </c>
    </row>
    <row r="79" spans="1:13" x14ac:dyDescent="0.3">
      <c r="A79" s="136" t="s">
        <v>783</v>
      </c>
      <c r="B79" s="159">
        <v>1118.691</v>
      </c>
      <c r="C79" s="160">
        <f t="shared" si="4"/>
        <v>8.3776214872524624E-3</v>
      </c>
      <c r="D79" s="159">
        <v>3416.6460000000002</v>
      </c>
      <c r="E79" s="160">
        <f t="shared" si="5"/>
        <v>2.5446965799072432E-2</v>
      </c>
      <c r="F79" s="159">
        <v>516.62199999999996</v>
      </c>
      <c r="G79" s="160">
        <f t="shared" si="6"/>
        <v>4.4613161869449663E-3</v>
      </c>
      <c r="H79" s="159">
        <v>533.68100000000004</v>
      </c>
      <c r="I79" s="160">
        <f t="shared" si="7"/>
        <v>4.7439818069612873E-3</v>
      </c>
      <c r="J79" s="159">
        <v>-602.06900000000007</v>
      </c>
      <c r="K79" s="159">
        <v>-2882.9650000000001</v>
      </c>
      <c r="L79" s="159"/>
      <c r="M79" s="136" t="s">
        <v>993</v>
      </c>
    </row>
    <row r="80" spans="1:13" x14ac:dyDescent="0.3">
      <c r="A80" s="136" t="s">
        <v>784</v>
      </c>
      <c r="B80" s="159">
        <v>323.01499999999999</v>
      </c>
      <c r="C80" s="160">
        <f t="shared" si="4"/>
        <v>2.4189855864620831E-3</v>
      </c>
      <c r="D80" s="159">
        <v>469.904</v>
      </c>
      <c r="E80" s="160">
        <f t="shared" si="5"/>
        <v>3.4998156135717098E-3</v>
      </c>
      <c r="F80" s="159">
        <v>10560.223</v>
      </c>
      <c r="G80" s="160">
        <f t="shared" si="6"/>
        <v>9.1193355698457546E-2</v>
      </c>
      <c r="H80" s="159">
        <v>11715.45</v>
      </c>
      <c r="I80" s="160">
        <f t="shared" si="7"/>
        <v>0.10414064143254981</v>
      </c>
      <c r="J80" s="159">
        <v>10237.208000000001</v>
      </c>
      <c r="K80" s="159">
        <v>11245.546</v>
      </c>
      <c r="L80" s="159"/>
      <c r="M80" s="136" t="s">
        <v>994</v>
      </c>
    </row>
    <row r="81" spans="1:13" x14ac:dyDescent="0.3">
      <c r="A81" s="136" t="s">
        <v>734</v>
      </c>
      <c r="B81" s="159">
        <v>9731.2250000000004</v>
      </c>
      <c r="C81" s="160">
        <f t="shared" si="4"/>
        <v>7.2874922259398137E-2</v>
      </c>
      <c r="D81" s="159">
        <v>2.3290000000000002</v>
      </c>
      <c r="E81" s="160">
        <f t="shared" si="5"/>
        <v>1.7346246390770271E-5</v>
      </c>
      <c r="F81" s="159">
        <v>3080.0320000000002</v>
      </c>
      <c r="G81" s="160">
        <f t="shared" si="6"/>
        <v>2.6597776745683459E-2</v>
      </c>
      <c r="H81" s="159">
        <v>4013.6759999999999</v>
      </c>
      <c r="I81" s="160">
        <f t="shared" si="7"/>
        <v>3.5678253344295849E-2</v>
      </c>
      <c r="J81" s="159">
        <v>-6651.1930000000002</v>
      </c>
      <c r="K81" s="159">
        <v>4011.3469999999998</v>
      </c>
      <c r="L81" s="159"/>
      <c r="M81" s="136" t="s">
        <v>947</v>
      </c>
    </row>
    <row r="82" spans="1:13" x14ac:dyDescent="0.3">
      <c r="A82" s="136" t="s">
        <v>745</v>
      </c>
      <c r="B82" s="159">
        <v>341.90499999999997</v>
      </c>
      <c r="C82" s="160">
        <f t="shared" si="4"/>
        <v>2.5604484836286813E-3</v>
      </c>
      <c r="D82" s="159">
        <v>1.1439999999999999</v>
      </c>
      <c r="E82" s="160">
        <f t="shared" si="5"/>
        <v>8.5204404770464521E-6</v>
      </c>
      <c r="F82" s="159">
        <v>65250.267999999996</v>
      </c>
      <c r="G82" s="160">
        <f t="shared" si="6"/>
        <v>0.56347208758221135</v>
      </c>
      <c r="H82" s="159">
        <v>55500.832999999999</v>
      </c>
      <c r="I82" s="160">
        <f t="shared" si="7"/>
        <v>0.49335640958399612</v>
      </c>
      <c r="J82" s="159">
        <v>64908.362999999998</v>
      </c>
      <c r="K82" s="159">
        <v>55499.688999999998</v>
      </c>
      <c r="L82" s="159"/>
      <c r="M82" s="136" t="s">
        <v>957</v>
      </c>
    </row>
    <row r="83" spans="1:13" x14ac:dyDescent="0.3">
      <c r="A83" s="136" t="s">
        <v>785</v>
      </c>
      <c r="B83" s="159" t="s">
        <v>770</v>
      </c>
      <c r="C83" s="160" t="str">
        <f t="shared" si="4"/>
        <v>x</v>
      </c>
      <c r="D83" s="159" t="s">
        <v>765</v>
      </c>
      <c r="E83" s="160" t="str">
        <f t="shared" si="5"/>
        <v>x</v>
      </c>
      <c r="F83" s="159" t="s">
        <v>765</v>
      </c>
      <c r="G83" s="160" t="str">
        <f t="shared" si="6"/>
        <v>x</v>
      </c>
      <c r="H83" s="159" t="s">
        <v>765</v>
      </c>
      <c r="I83" s="160" t="str">
        <f t="shared" si="7"/>
        <v>x</v>
      </c>
      <c r="J83" s="159" t="s">
        <v>770</v>
      </c>
      <c r="K83" s="159" t="s">
        <v>765</v>
      </c>
      <c r="L83" s="159"/>
      <c r="M83" s="136" t="s">
        <v>995</v>
      </c>
    </row>
    <row r="84" spans="1:13" x14ac:dyDescent="0.3">
      <c r="A84" s="136" t="s">
        <v>786</v>
      </c>
      <c r="B84" s="159">
        <v>4269.2209999999995</v>
      </c>
      <c r="C84" s="160">
        <f t="shared" si="4"/>
        <v>3.1971221350157862E-2</v>
      </c>
      <c r="D84" s="159">
        <v>8485.7749999999996</v>
      </c>
      <c r="E84" s="160">
        <f t="shared" si="5"/>
        <v>6.3201521668801455E-2</v>
      </c>
      <c r="F84" s="159">
        <v>4129.1989999999996</v>
      </c>
      <c r="G84" s="160">
        <f t="shared" si="6"/>
        <v>3.5657913015351581E-2</v>
      </c>
      <c r="H84" s="159">
        <v>6498.3270000000002</v>
      </c>
      <c r="I84" s="160">
        <f t="shared" si="7"/>
        <v>5.7764741603477207E-2</v>
      </c>
      <c r="J84" s="159">
        <v>-140.02199999999993</v>
      </c>
      <c r="K84" s="159">
        <v>-1987.4479999999994</v>
      </c>
      <c r="L84" s="159"/>
      <c r="M84" s="136" t="s">
        <v>996</v>
      </c>
    </row>
    <row r="85" spans="1:13" x14ac:dyDescent="0.3">
      <c r="A85" s="136" t="s">
        <v>787</v>
      </c>
      <c r="B85" s="159" t="s">
        <v>770</v>
      </c>
      <c r="C85" s="160" t="str">
        <f t="shared" si="4"/>
        <v>x</v>
      </c>
      <c r="D85" s="159">
        <v>4.8529999999999998</v>
      </c>
      <c r="E85" s="160">
        <f t="shared" si="5"/>
        <v>3.6144840590128006E-5</v>
      </c>
      <c r="F85" s="159">
        <v>80.846999999999994</v>
      </c>
      <c r="G85" s="160">
        <f t="shared" si="6"/>
        <v>6.9815847905420152E-4</v>
      </c>
      <c r="H85" s="159">
        <v>105</v>
      </c>
      <c r="I85" s="160">
        <f t="shared" si="7"/>
        <v>9.3336298225144823E-4</v>
      </c>
      <c r="J85" s="159">
        <v>80.396000000000001</v>
      </c>
      <c r="K85" s="159">
        <v>100.14700000000001</v>
      </c>
      <c r="L85" s="159"/>
      <c r="M85" s="136" t="s">
        <v>997</v>
      </c>
    </row>
    <row r="86" spans="1:13" x14ac:dyDescent="0.3">
      <c r="A86" s="136" t="s">
        <v>788</v>
      </c>
      <c r="B86" s="159">
        <v>141.125</v>
      </c>
      <c r="C86" s="160">
        <f t="shared" si="4"/>
        <v>1.0568529043216614E-3</v>
      </c>
      <c r="D86" s="159">
        <v>153.33699999999999</v>
      </c>
      <c r="E86" s="160">
        <f t="shared" si="5"/>
        <v>1.1420443893609021E-3</v>
      </c>
      <c r="F86" s="159">
        <v>1182.296</v>
      </c>
      <c r="G86" s="160">
        <f t="shared" si="6"/>
        <v>1.020977868259634E-2</v>
      </c>
      <c r="H86" s="159">
        <v>977.21299999999997</v>
      </c>
      <c r="I86" s="160">
        <f t="shared" si="7"/>
        <v>8.6866137140465174E-3</v>
      </c>
      <c r="J86" s="159">
        <v>1041.171</v>
      </c>
      <c r="K86" s="159">
        <v>823.87599999999998</v>
      </c>
      <c r="L86" s="159"/>
      <c r="M86" s="136" t="s">
        <v>998</v>
      </c>
    </row>
    <row r="87" spans="1:13" x14ac:dyDescent="0.3">
      <c r="A87" s="136" t="s">
        <v>789</v>
      </c>
      <c r="B87" s="159" t="s">
        <v>770</v>
      </c>
      <c r="C87" s="160" t="str">
        <f t="shared" si="4"/>
        <v>x</v>
      </c>
      <c r="D87" s="159">
        <v>201.98</v>
      </c>
      <c r="E87" s="160">
        <f t="shared" si="5"/>
        <v>1.5043344121974148E-3</v>
      </c>
      <c r="F87" s="159" t="s">
        <v>770</v>
      </c>
      <c r="G87" s="160" t="str">
        <f t="shared" si="6"/>
        <v>x</v>
      </c>
      <c r="H87" s="159">
        <v>23.111000000000001</v>
      </c>
      <c r="I87" s="160">
        <f t="shared" si="7"/>
        <v>2.0543763697917353E-4</v>
      </c>
      <c r="J87" s="159" t="s">
        <v>770</v>
      </c>
      <c r="K87" s="159">
        <v>-178.869</v>
      </c>
      <c r="L87" s="159"/>
      <c r="M87" s="136" t="s">
        <v>999</v>
      </c>
    </row>
    <row r="88" spans="1:13" x14ac:dyDescent="0.3">
      <c r="A88" s="136" t="s">
        <v>738</v>
      </c>
      <c r="B88" s="159">
        <v>100329.376</v>
      </c>
      <c r="C88" s="160">
        <f t="shared" si="4"/>
        <v>0.75134379035875998</v>
      </c>
      <c r="D88" s="159">
        <v>29741.341</v>
      </c>
      <c r="E88" s="160">
        <f t="shared" si="5"/>
        <v>0.22151164833744863</v>
      </c>
      <c r="F88" s="159">
        <v>20175.471000000001</v>
      </c>
      <c r="G88" s="160">
        <f t="shared" si="6"/>
        <v>0.17422633056962103</v>
      </c>
      <c r="H88" s="159">
        <v>22796.953000000001</v>
      </c>
      <c r="I88" s="160">
        <f t="shared" si="7"/>
        <v>0.20264601941262952</v>
      </c>
      <c r="J88" s="159">
        <v>-80153.904999999999</v>
      </c>
      <c r="K88" s="159">
        <v>-6944.387999999999</v>
      </c>
      <c r="L88" s="159"/>
      <c r="M88" s="136" t="s">
        <v>951</v>
      </c>
    </row>
    <row r="89" spans="1:13" x14ac:dyDescent="0.3">
      <c r="A89" s="136" t="s">
        <v>790</v>
      </c>
      <c r="B89" s="159">
        <v>259007.054</v>
      </c>
      <c r="C89" s="160">
        <f t="shared" si="4"/>
        <v>1.9396446927170765</v>
      </c>
      <c r="D89" s="159">
        <v>255062.723</v>
      </c>
      <c r="E89" s="160">
        <f t="shared" si="5"/>
        <v>1.8996912143661602</v>
      </c>
      <c r="F89" s="159">
        <v>561286.33600000001</v>
      </c>
      <c r="G89" s="160">
        <f t="shared" si="6"/>
        <v>4.8470173866150326</v>
      </c>
      <c r="H89" s="159">
        <v>504230.06</v>
      </c>
      <c r="I89" s="160">
        <f t="shared" si="7"/>
        <v>4.4821873575469207</v>
      </c>
      <c r="J89" s="159">
        <v>302279.28200000001</v>
      </c>
      <c r="K89" s="159">
        <v>249167.337</v>
      </c>
      <c r="L89" s="159"/>
      <c r="M89" s="136" t="s">
        <v>1000</v>
      </c>
    </row>
    <row r="90" spans="1:13" x14ac:dyDescent="0.3">
      <c r="A90" s="136" t="s">
        <v>791</v>
      </c>
      <c r="B90" s="159">
        <v>2929.9070000000002</v>
      </c>
      <c r="C90" s="160">
        <f t="shared" si="4"/>
        <v>2.1941404587014112E-2</v>
      </c>
      <c r="D90" s="159">
        <v>3621.335</v>
      </c>
      <c r="E90" s="160">
        <f t="shared" si="5"/>
        <v>2.6971476673902987E-2</v>
      </c>
      <c r="F90" s="159">
        <v>3338.2280000000001</v>
      </c>
      <c r="G90" s="160">
        <f t="shared" si="6"/>
        <v>2.882744175066668E-2</v>
      </c>
      <c r="H90" s="159">
        <v>1539.8140000000001</v>
      </c>
      <c r="I90" s="160">
        <f t="shared" si="7"/>
        <v>1.3687670353833633E-2</v>
      </c>
      <c r="J90" s="159">
        <v>408.32099999999991</v>
      </c>
      <c r="K90" s="159">
        <v>-2081.5209999999997</v>
      </c>
      <c r="L90" s="159"/>
      <c r="M90" s="136" t="s">
        <v>1001</v>
      </c>
    </row>
    <row r="91" spans="1:13" x14ac:dyDescent="0.3">
      <c r="A91" s="136" t="s">
        <v>792</v>
      </c>
      <c r="B91" s="159">
        <v>480.58600000000001</v>
      </c>
      <c r="C91" s="160">
        <f t="shared" si="4"/>
        <v>3.5989988299474232E-3</v>
      </c>
      <c r="D91" s="159">
        <v>265.38499999999999</v>
      </c>
      <c r="E91" s="160">
        <f t="shared" si="5"/>
        <v>1.9765708881127387E-3</v>
      </c>
      <c r="F91" s="159">
        <v>2439.8249999999998</v>
      </c>
      <c r="G91" s="160">
        <f t="shared" si="6"/>
        <v>2.1069235854866811E-2</v>
      </c>
      <c r="H91" s="159">
        <v>2950.3150000000001</v>
      </c>
      <c r="I91" s="160">
        <f t="shared" si="7"/>
        <v>2.6225855304582681E-2</v>
      </c>
      <c r="J91" s="159">
        <v>1959.2389999999998</v>
      </c>
      <c r="K91" s="159">
        <v>2684.9300000000003</v>
      </c>
      <c r="L91" s="159"/>
      <c r="M91" s="136" t="s">
        <v>1002</v>
      </c>
    </row>
    <row r="92" spans="1:13" x14ac:dyDescent="0.3">
      <c r="A92" s="136" t="s">
        <v>793</v>
      </c>
      <c r="B92" s="159">
        <v>11442.8</v>
      </c>
      <c r="C92" s="160">
        <f t="shared" si="4"/>
        <v>8.5692516659499784E-2</v>
      </c>
      <c r="D92" s="159">
        <v>20709.746999999999</v>
      </c>
      <c r="E92" s="160">
        <f t="shared" si="5"/>
        <v>0.15424490088128615</v>
      </c>
      <c r="F92" s="159">
        <v>5112.3440000000001</v>
      </c>
      <c r="G92" s="160">
        <f t="shared" si="6"/>
        <v>4.4147912865559302E-2</v>
      </c>
      <c r="H92" s="159">
        <v>4211.442</v>
      </c>
      <c r="I92" s="160">
        <f t="shared" si="7"/>
        <v>3.7436229187609561E-2</v>
      </c>
      <c r="J92" s="159">
        <v>-6330.4559999999992</v>
      </c>
      <c r="K92" s="159">
        <v>-16498.305</v>
      </c>
      <c r="L92" s="159"/>
      <c r="M92" s="136" t="s">
        <v>1003</v>
      </c>
    </row>
    <row r="93" spans="1:13" x14ac:dyDescent="0.3">
      <c r="A93" s="136" t="s">
        <v>794</v>
      </c>
      <c r="B93" s="159">
        <v>2108.4430000000002</v>
      </c>
      <c r="C93" s="160">
        <f t="shared" si="4"/>
        <v>1.5789648241960511E-2</v>
      </c>
      <c r="D93" s="159">
        <v>4282.9570000000003</v>
      </c>
      <c r="E93" s="160">
        <f t="shared" si="5"/>
        <v>3.1899195965253015E-2</v>
      </c>
      <c r="F93" s="159">
        <v>7058.0069999999996</v>
      </c>
      <c r="G93" s="160">
        <f t="shared" si="6"/>
        <v>6.0949787033209739E-2</v>
      </c>
      <c r="H93" s="159">
        <v>6411.3590000000004</v>
      </c>
      <c r="I93" s="160">
        <f t="shared" si="7"/>
        <v>5.6991668157377752E-2</v>
      </c>
      <c r="J93" s="159">
        <v>4949.5639999999994</v>
      </c>
      <c r="K93" s="159">
        <v>2128.402</v>
      </c>
      <c r="L93" s="159"/>
      <c r="M93" s="136" t="s">
        <v>1004</v>
      </c>
    </row>
    <row r="94" spans="1:13" x14ac:dyDescent="0.3">
      <c r="A94" s="136" t="s">
        <v>795</v>
      </c>
      <c r="B94" s="159">
        <v>9592.3179999999993</v>
      </c>
      <c r="C94" s="160">
        <f t="shared" si="4"/>
        <v>7.1834679450678132E-2</v>
      </c>
      <c r="D94" s="159">
        <v>15301.138999999999</v>
      </c>
      <c r="E94" s="160">
        <f t="shared" si="5"/>
        <v>0.11396192664380601</v>
      </c>
      <c r="F94" s="159">
        <v>347.94600000000003</v>
      </c>
      <c r="G94" s="160">
        <f t="shared" si="6"/>
        <v>3.0047058042103384E-3</v>
      </c>
      <c r="H94" s="159">
        <v>294.90499999999997</v>
      </c>
      <c r="I94" s="160">
        <f t="shared" si="7"/>
        <v>2.6214610502939364E-3</v>
      </c>
      <c r="J94" s="159">
        <v>-9244.3719999999994</v>
      </c>
      <c r="K94" s="159">
        <v>-15006.233999999999</v>
      </c>
      <c r="L94" s="159"/>
      <c r="M94" s="136" t="s">
        <v>1005</v>
      </c>
    </row>
    <row r="95" spans="1:13" x14ac:dyDescent="0.3">
      <c r="A95" s="136" t="s">
        <v>746</v>
      </c>
      <c r="B95" s="159">
        <v>8494.8850000000002</v>
      </c>
      <c r="C95" s="160">
        <f t="shared" si="4"/>
        <v>6.361625427194699E-2</v>
      </c>
      <c r="D95" s="159">
        <v>12040.45</v>
      </c>
      <c r="E95" s="160">
        <f t="shared" si="5"/>
        <v>8.9676518830291943E-2</v>
      </c>
      <c r="F95" s="159">
        <v>104617.908</v>
      </c>
      <c r="G95" s="160">
        <f t="shared" si="6"/>
        <v>0.90343339308956894</v>
      </c>
      <c r="H95" s="159">
        <v>71485.251000000004</v>
      </c>
      <c r="I95" s="160">
        <f t="shared" si="7"/>
        <v>0.63544463867003165</v>
      </c>
      <c r="J95" s="159">
        <v>96123.023000000001</v>
      </c>
      <c r="K95" s="159">
        <v>59444.801000000007</v>
      </c>
      <c r="L95" s="159"/>
      <c r="M95" s="136" t="s">
        <v>958</v>
      </c>
    </row>
    <row r="96" spans="1:13" x14ac:dyDescent="0.3">
      <c r="A96" s="136" t="s">
        <v>796</v>
      </c>
      <c r="B96" s="159">
        <v>7476.4489999999996</v>
      </c>
      <c r="C96" s="160">
        <f t="shared" si="4"/>
        <v>5.5989419590170286E-2</v>
      </c>
      <c r="D96" s="159">
        <v>9101.1090000000004</v>
      </c>
      <c r="E96" s="160">
        <f t="shared" si="5"/>
        <v>6.778449083008023E-2</v>
      </c>
      <c r="F96" s="159">
        <v>2821.9740000000002</v>
      </c>
      <c r="G96" s="160">
        <f t="shared" si="6"/>
        <v>2.4369303446887348E-2</v>
      </c>
      <c r="H96" s="159">
        <v>1493.6990000000001</v>
      </c>
      <c r="I96" s="160">
        <f t="shared" si="7"/>
        <v>1.3277746221200057E-2</v>
      </c>
      <c r="J96" s="159">
        <v>-4654.4749999999995</v>
      </c>
      <c r="K96" s="159">
        <v>-7607.41</v>
      </c>
      <c r="L96" s="159"/>
      <c r="M96" s="136" t="s">
        <v>1006</v>
      </c>
    </row>
    <row r="97" spans="1:14" x14ac:dyDescent="0.3">
      <c r="A97" s="136" t="s">
        <v>797</v>
      </c>
      <c r="B97" s="159" t="s">
        <v>770</v>
      </c>
      <c r="C97" s="160" t="str">
        <f t="shared" si="4"/>
        <v>x</v>
      </c>
      <c r="D97" s="159">
        <v>12.497999999999999</v>
      </c>
      <c r="E97" s="160">
        <f t="shared" si="5"/>
        <v>9.3084322624236508E-5</v>
      </c>
      <c r="F97" s="159">
        <v>785.94399999999996</v>
      </c>
      <c r="G97" s="160">
        <f t="shared" si="6"/>
        <v>6.7870603443761094E-3</v>
      </c>
      <c r="H97" s="159">
        <v>916.76099999999997</v>
      </c>
      <c r="I97" s="160">
        <f t="shared" si="7"/>
        <v>8.149245533064951E-3</v>
      </c>
      <c r="J97" s="159">
        <v>785.84499999999991</v>
      </c>
      <c r="K97" s="159">
        <v>904.26299999999992</v>
      </c>
      <c r="L97" s="159"/>
      <c r="M97" s="136" t="s">
        <v>1007</v>
      </c>
    </row>
    <row r="98" spans="1:14" x14ac:dyDescent="0.3">
      <c r="A98" s="136" t="s">
        <v>739</v>
      </c>
      <c r="B98" s="159">
        <v>729860.40599999996</v>
      </c>
      <c r="C98" s="160">
        <f t="shared" si="4"/>
        <v>5.4657579438829904</v>
      </c>
      <c r="D98" s="159">
        <v>566333.54</v>
      </c>
      <c r="E98" s="160">
        <f t="shared" si="5"/>
        <v>4.2180167987106705</v>
      </c>
      <c r="F98" s="159">
        <v>18337.539000000001</v>
      </c>
      <c r="G98" s="160">
        <f t="shared" si="6"/>
        <v>0.15835477306315762</v>
      </c>
      <c r="H98" s="159">
        <v>13847.71</v>
      </c>
      <c r="I98" s="160">
        <f t="shared" si="7"/>
        <v>0.12309466574241144</v>
      </c>
      <c r="J98" s="159">
        <v>-711522.86699999997</v>
      </c>
      <c r="K98" s="159">
        <v>-552485.83000000007</v>
      </c>
      <c r="L98" s="159"/>
      <c r="M98" s="136" t="s">
        <v>952</v>
      </c>
    </row>
    <row r="99" spans="1:14" x14ac:dyDescent="0.3">
      <c r="A99" s="136" t="s">
        <v>798</v>
      </c>
      <c r="B99" s="159">
        <v>219.13900000000001</v>
      </c>
      <c r="C99" s="160">
        <f t="shared" si="4"/>
        <v>1.6410819387078449E-3</v>
      </c>
      <c r="D99" s="159">
        <v>1.026</v>
      </c>
      <c r="E99" s="160">
        <f t="shared" si="5"/>
        <v>7.6415838544140398E-6</v>
      </c>
      <c r="F99" s="159">
        <v>11068.522999999999</v>
      </c>
      <c r="G99" s="160">
        <f t="shared" si="6"/>
        <v>9.5582806820988381E-2</v>
      </c>
      <c r="H99" s="159">
        <v>4471.0219999999999</v>
      </c>
      <c r="I99" s="160">
        <f t="shared" si="7"/>
        <v>3.974368026316033E-2</v>
      </c>
      <c r="J99" s="159">
        <v>10849.384</v>
      </c>
      <c r="K99" s="159">
        <v>4469.9960000000001</v>
      </c>
      <c r="L99" s="159"/>
      <c r="M99" s="136" t="s">
        <v>1008</v>
      </c>
    </row>
    <row r="100" spans="1:14" x14ac:dyDescent="0.3">
      <c r="A100" s="136" t="s">
        <v>799</v>
      </c>
      <c r="B100" s="159">
        <v>1596.2950000000001</v>
      </c>
      <c r="C100" s="160">
        <f t="shared" si="4"/>
        <v>1.1954288800029383E-2</v>
      </c>
      <c r="D100" s="159">
        <v>3182.8420000000001</v>
      </c>
      <c r="E100" s="160">
        <f t="shared" si="5"/>
        <v>2.3705608224513536E-2</v>
      </c>
      <c r="F100" s="159">
        <v>2196.1669999999999</v>
      </c>
      <c r="G100" s="160">
        <f t="shared" si="6"/>
        <v>1.8965114506030264E-2</v>
      </c>
      <c r="H100" s="159">
        <v>2533.962</v>
      </c>
      <c r="I100" s="160">
        <f t="shared" si="7"/>
        <v>2.2524822183160421E-2</v>
      </c>
      <c r="J100" s="159">
        <v>599.87199999999984</v>
      </c>
      <c r="K100" s="159">
        <v>-648.88000000000011</v>
      </c>
      <c r="L100" s="159"/>
      <c r="M100" s="136" t="s">
        <v>1009</v>
      </c>
    </row>
    <row r="101" spans="1:14" x14ac:dyDescent="0.3">
      <c r="A101" s="136" t="s">
        <v>800</v>
      </c>
      <c r="B101" s="159" t="s">
        <v>765</v>
      </c>
      <c r="C101" s="160" t="str">
        <f t="shared" si="4"/>
        <v>x</v>
      </c>
      <c r="D101" s="159" t="s">
        <v>765</v>
      </c>
      <c r="E101" s="160" t="str">
        <f t="shared" si="5"/>
        <v>x</v>
      </c>
      <c r="F101" s="159">
        <v>741.99400000000003</v>
      </c>
      <c r="G101" s="160">
        <f t="shared" si="6"/>
        <v>6.4075278304370382E-3</v>
      </c>
      <c r="H101" s="159">
        <v>812.98400000000004</v>
      </c>
      <c r="I101" s="160">
        <f t="shared" si="7"/>
        <v>7.2267540072639188E-3</v>
      </c>
      <c r="J101" s="159">
        <v>741.99400000000003</v>
      </c>
      <c r="K101" s="159">
        <v>812.98400000000004</v>
      </c>
      <c r="L101" s="159"/>
      <c r="M101" s="136" t="s">
        <v>1010</v>
      </c>
    </row>
    <row r="102" spans="1:14" x14ac:dyDescent="0.3">
      <c r="A102" s="136" t="s">
        <v>801</v>
      </c>
      <c r="B102" s="159" t="s">
        <v>765</v>
      </c>
      <c r="C102" s="160" t="str">
        <f t="shared" si="4"/>
        <v>x</v>
      </c>
      <c r="D102" s="159" t="s">
        <v>765</v>
      </c>
      <c r="E102" s="160" t="str">
        <f t="shared" si="5"/>
        <v>x</v>
      </c>
      <c r="F102" s="159" t="s">
        <v>770</v>
      </c>
      <c r="G102" s="160" t="str">
        <f t="shared" si="6"/>
        <v>x</v>
      </c>
      <c r="H102" s="159" t="s">
        <v>765</v>
      </c>
      <c r="I102" s="160" t="str">
        <f t="shared" si="7"/>
        <v>x</v>
      </c>
      <c r="J102" s="159" t="s">
        <v>770</v>
      </c>
      <c r="K102" s="159" t="s">
        <v>765</v>
      </c>
      <c r="L102" s="159"/>
      <c r="M102" s="136" t="s">
        <v>1011</v>
      </c>
    </row>
    <row r="103" spans="1:14" x14ac:dyDescent="0.3">
      <c r="A103" s="136" t="s">
        <v>802</v>
      </c>
      <c r="B103" s="159">
        <v>154.304</v>
      </c>
      <c r="C103" s="160">
        <f t="shared" si="4"/>
        <v>1.1555474263840544E-3</v>
      </c>
      <c r="D103" s="159">
        <v>317.00799999999998</v>
      </c>
      <c r="E103" s="160">
        <f t="shared" si="5"/>
        <v>2.3610557646394597E-3</v>
      </c>
      <c r="F103" s="159">
        <v>759.37099999999998</v>
      </c>
      <c r="G103" s="160">
        <f t="shared" si="6"/>
        <v>6.5575878189403202E-3</v>
      </c>
      <c r="H103" s="159">
        <v>205.745</v>
      </c>
      <c r="I103" s="160">
        <f t="shared" si="7"/>
        <v>1.8289025407935641E-3</v>
      </c>
      <c r="J103" s="159">
        <v>605.06700000000001</v>
      </c>
      <c r="K103" s="159">
        <v>-111.26299999999998</v>
      </c>
      <c r="L103" s="159"/>
      <c r="M103" s="136" t="s">
        <v>1012</v>
      </c>
      <c r="N103" s="65"/>
    </row>
    <row r="104" spans="1:14" x14ac:dyDescent="0.3">
      <c r="A104" s="136" t="s">
        <v>803</v>
      </c>
      <c r="B104" s="159">
        <v>7320.4489999999996</v>
      </c>
      <c r="C104" s="160">
        <f t="shared" si="4"/>
        <v>5.4821171207005151E-2</v>
      </c>
      <c r="D104" s="159">
        <v>7825.1170000000002</v>
      </c>
      <c r="E104" s="160">
        <f t="shared" si="5"/>
        <v>5.8280982189182089E-2</v>
      </c>
      <c r="F104" s="159">
        <v>30694.34</v>
      </c>
      <c r="G104" s="160">
        <f t="shared" si="6"/>
        <v>0.26506257164734054</v>
      </c>
      <c r="H104" s="159">
        <v>20128.937000000002</v>
      </c>
      <c r="I104" s="160">
        <f t="shared" si="7"/>
        <v>0.17892956826544307</v>
      </c>
      <c r="J104" s="159">
        <v>23373.891</v>
      </c>
      <c r="K104" s="159">
        <v>12303.820000000002</v>
      </c>
      <c r="L104" s="159"/>
      <c r="M104" s="136" t="s">
        <v>1013</v>
      </c>
    </row>
    <row r="105" spans="1:14" x14ac:dyDescent="0.3">
      <c r="A105" s="136" t="s">
        <v>804</v>
      </c>
      <c r="B105" s="159" t="s">
        <v>770</v>
      </c>
      <c r="C105" s="160" t="str">
        <f t="shared" si="4"/>
        <v>x</v>
      </c>
      <c r="D105" s="159" t="s">
        <v>770</v>
      </c>
      <c r="E105" s="160" t="str">
        <f t="shared" si="5"/>
        <v>x</v>
      </c>
      <c r="F105" s="159">
        <v>192.446</v>
      </c>
      <c r="G105" s="160">
        <f t="shared" si="6"/>
        <v>1.6618774556887066E-3</v>
      </c>
      <c r="H105" s="159">
        <v>654.05899999999997</v>
      </c>
      <c r="I105" s="160">
        <f t="shared" si="7"/>
        <v>5.8140424648419047E-3</v>
      </c>
      <c r="J105" s="159">
        <v>192.40100000000001</v>
      </c>
      <c r="K105" s="159">
        <v>654.04499999999996</v>
      </c>
      <c r="L105" s="159"/>
      <c r="M105" s="136" t="s">
        <v>1014</v>
      </c>
    </row>
    <row r="106" spans="1:14" x14ac:dyDescent="0.3">
      <c r="A106" s="136" t="s">
        <v>805</v>
      </c>
      <c r="B106" s="159" t="s">
        <v>765</v>
      </c>
      <c r="C106" s="160" t="str">
        <f t="shared" si="4"/>
        <v>x</v>
      </c>
      <c r="D106" s="159" t="s">
        <v>770</v>
      </c>
      <c r="E106" s="160" t="str">
        <f t="shared" si="5"/>
        <v>x</v>
      </c>
      <c r="F106" s="159">
        <v>44.185000000000002</v>
      </c>
      <c r="G106" s="160">
        <f t="shared" si="6"/>
        <v>3.8156186867799546E-4</v>
      </c>
      <c r="H106" s="159">
        <v>25.571000000000002</v>
      </c>
      <c r="I106" s="160">
        <f t="shared" si="7"/>
        <v>2.2730499827763602E-4</v>
      </c>
      <c r="J106" s="159">
        <v>44.185000000000002</v>
      </c>
      <c r="K106" s="159">
        <v>25.411000000000001</v>
      </c>
      <c r="L106" s="159"/>
      <c r="M106" s="136" t="s">
        <v>1015</v>
      </c>
    </row>
    <row r="107" spans="1:14" x14ac:dyDescent="0.3">
      <c r="A107" s="136" t="s">
        <v>747</v>
      </c>
      <c r="B107" s="159">
        <v>690.31799999999998</v>
      </c>
      <c r="C107" s="160">
        <f t="shared" si="4"/>
        <v>5.1696338933960723E-3</v>
      </c>
      <c r="D107" s="159">
        <v>652.00800000000004</v>
      </c>
      <c r="E107" s="160">
        <f t="shared" si="5"/>
        <v>4.8561148204179236E-3</v>
      </c>
      <c r="F107" s="159">
        <v>27373.473000000002</v>
      </c>
      <c r="G107" s="160">
        <f t="shared" si="6"/>
        <v>0.23638505171634386</v>
      </c>
      <c r="H107" s="159">
        <v>29748.322</v>
      </c>
      <c r="I107" s="160">
        <f t="shared" si="7"/>
        <v>0.26443792894187018</v>
      </c>
      <c r="J107" s="159">
        <v>26683.155000000002</v>
      </c>
      <c r="K107" s="159">
        <v>29096.313999999998</v>
      </c>
      <c r="L107" s="159"/>
      <c r="M107" s="136" t="s">
        <v>959</v>
      </c>
    </row>
    <row r="108" spans="1:14" x14ac:dyDescent="0.3">
      <c r="A108" s="136" t="s">
        <v>806</v>
      </c>
      <c r="B108" s="159">
        <v>1174.8979999999999</v>
      </c>
      <c r="C108" s="160">
        <f t="shared" si="4"/>
        <v>8.7985428774611969E-3</v>
      </c>
      <c r="D108" s="159">
        <v>107.532</v>
      </c>
      <c r="E108" s="160">
        <f t="shared" si="5"/>
        <v>8.008916130924469E-4</v>
      </c>
      <c r="F108" s="159">
        <v>1516.31</v>
      </c>
      <c r="G108" s="160">
        <f t="shared" si="6"/>
        <v>1.3094173975220804E-2</v>
      </c>
      <c r="H108" s="159">
        <v>512.61</v>
      </c>
      <c r="I108" s="160">
        <f t="shared" si="7"/>
        <v>4.5566780793515702E-3</v>
      </c>
      <c r="J108" s="159">
        <v>341.41200000000003</v>
      </c>
      <c r="K108" s="159">
        <v>405.07800000000003</v>
      </c>
      <c r="L108" s="159"/>
      <c r="M108" s="136" t="s">
        <v>1016</v>
      </c>
    </row>
    <row r="109" spans="1:14" x14ac:dyDescent="0.3">
      <c r="A109" s="136" t="s">
        <v>807</v>
      </c>
      <c r="B109" s="159" t="s">
        <v>770</v>
      </c>
      <c r="C109" s="160" t="str">
        <f t="shared" si="4"/>
        <v>x</v>
      </c>
      <c r="D109" s="159">
        <v>3.3889999999999998</v>
      </c>
      <c r="E109" s="160">
        <f t="shared" si="5"/>
        <v>2.5241060119502121E-5</v>
      </c>
      <c r="F109" s="159">
        <v>66.709000000000003</v>
      </c>
      <c r="G109" s="160">
        <f t="shared" si="6"/>
        <v>5.760690437397396E-4</v>
      </c>
      <c r="H109" s="159">
        <v>267.39800000000002</v>
      </c>
      <c r="I109" s="160">
        <f t="shared" si="7"/>
        <v>2.3769466164578362E-3</v>
      </c>
      <c r="J109" s="159">
        <v>66.576999999999998</v>
      </c>
      <c r="K109" s="159">
        <v>264.00900000000001</v>
      </c>
      <c r="L109" s="159"/>
      <c r="M109" s="136" t="s">
        <v>1017</v>
      </c>
    </row>
    <row r="110" spans="1:14" x14ac:dyDescent="0.3">
      <c r="A110" s="136" t="s">
        <v>808</v>
      </c>
      <c r="B110" s="159">
        <v>586.41800000000001</v>
      </c>
      <c r="C110" s="160">
        <f t="shared" si="4"/>
        <v>4.3915505151213468E-3</v>
      </c>
      <c r="D110" s="159">
        <v>14531.396000000001</v>
      </c>
      <c r="E110" s="160">
        <f t="shared" si="5"/>
        <v>0.10822892890418787</v>
      </c>
      <c r="F110" s="159">
        <v>2545.8449999999998</v>
      </c>
      <c r="G110" s="160">
        <f t="shared" si="6"/>
        <v>2.1984777086444068E-2</v>
      </c>
      <c r="H110" s="159">
        <v>4033.942</v>
      </c>
      <c r="I110" s="160">
        <f t="shared" si="7"/>
        <v>3.5858401289041636E-2</v>
      </c>
      <c r="J110" s="159">
        <v>1959.4269999999997</v>
      </c>
      <c r="K110" s="159">
        <v>-10497.454000000002</v>
      </c>
      <c r="L110" s="159"/>
      <c r="M110" s="136" t="s">
        <v>1018</v>
      </c>
    </row>
    <row r="111" spans="1:14" x14ac:dyDescent="0.3">
      <c r="A111" s="136" t="s">
        <v>809</v>
      </c>
      <c r="B111" s="159">
        <v>40420.188000000002</v>
      </c>
      <c r="C111" s="160">
        <f t="shared" si="4"/>
        <v>0.30269755947583754</v>
      </c>
      <c r="D111" s="159">
        <v>30544.071</v>
      </c>
      <c r="E111" s="160">
        <f t="shared" si="5"/>
        <v>0.2274903311907174</v>
      </c>
      <c r="F111" s="159">
        <v>72770.962</v>
      </c>
      <c r="G111" s="160">
        <f t="shared" si="6"/>
        <v>0.62841743230090286</v>
      </c>
      <c r="H111" s="159">
        <v>83051.551000000007</v>
      </c>
      <c r="I111" s="160">
        <f t="shared" si="7"/>
        <v>0.73825946020922151</v>
      </c>
      <c r="J111" s="159">
        <v>32350.773999999998</v>
      </c>
      <c r="K111" s="159">
        <v>52507.48000000001</v>
      </c>
      <c r="L111" s="159"/>
      <c r="M111" s="136" t="s">
        <v>1019</v>
      </c>
    </row>
    <row r="112" spans="1:14" x14ac:dyDescent="0.3">
      <c r="A112" s="136" t="s">
        <v>810</v>
      </c>
      <c r="B112" s="159">
        <v>11669.145</v>
      </c>
      <c r="C112" s="160">
        <f t="shared" si="4"/>
        <v>8.7387562686983847E-2</v>
      </c>
      <c r="D112" s="159">
        <v>19390.011999999999</v>
      </c>
      <c r="E112" s="160">
        <f t="shared" si="5"/>
        <v>0.14441559711120319</v>
      </c>
      <c r="F112" s="159">
        <v>1442.9649999999999</v>
      </c>
      <c r="G112" s="160">
        <f t="shared" si="6"/>
        <v>1.2460799407874699E-2</v>
      </c>
      <c r="H112" s="159">
        <v>1596.9269999999999</v>
      </c>
      <c r="I112" s="160">
        <f t="shared" si="7"/>
        <v>1.4195357591979605E-2</v>
      </c>
      <c r="J112" s="159">
        <v>-10226.18</v>
      </c>
      <c r="K112" s="159">
        <v>-17793.084999999999</v>
      </c>
      <c r="L112" s="159"/>
      <c r="M112" s="136" t="s">
        <v>1020</v>
      </c>
    </row>
    <row r="113" spans="1:13" x14ac:dyDescent="0.3">
      <c r="A113" s="136" t="s">
        <v>811</v>
      </c>
      <c r="B113" s="159">
        <v>15983.132</v>
      </c>
      <c r="C113" s="160">
        <f t="shared" si="4"/>
        <v>0.11969402639047998</v>
      </c>
      <c r="D113" s="159">
        <v>23227.343000000001</v>
      </c>
      <c r="E113" s="160">
        <f t="shared" si="5"/>
        <v>0.17299579848902236</v>
      </c>
      <c r="F113" s="159">
        <v>1812.818</v>
      </c>
      <c r="G113" s="160">
        <f t="shared" si="6"/>
        <v>1.5654684251513097E-2</v>
      </c>
      <c r="H113" s="159">
        <v>6233.8</v>
      </c>
      <c r="I113" s="160">
        <f t="shared" si="7"/>
        <v>5.541331579770551E-2</v>
      </c>
      <c r="J113" s="159">
        <v>-14170.314</v>
      </c>
      <c r="K113" s="159">
        <v>-16993.543000000001</v>
      </c>
      <c r="L113" s="159"/>
      <c r="M113" s="136" t="s">
        <v>1021</v>
      </c>
    </row>
    <row r="114" spans="1:13" x14ac:dyDescent="0.3">
      <c r="A114" s="136" t="s">
        <v>812</v>
      </c>
      <c r="B114" s="159" t="s">
        <v>765</v>
      </c>
      <c r="C114" s="160" t="str">
        <f t="shared" si="4"/>
        <v>x</v>
      </c>
      <c r="D114" s="159" t="s">
        <v>765</v>
      </c>
      <c r="E114" s="160" t="str">
        <f t="shared" si="5"/>
        <v>x</v>
      </c>
      <c r="F114" s="159">
        <v>52977.13</v>
      </c>
      <c r="G114" s="160">
        <f t="shared" si="6"/>
        <v>0.45748676519174131</v>
      </c>
      <c r="H114" s="159">
        <v>32767.942999999999</v>
      </c>
      <c r="I114" s="160">
        <f t="shared" si="7"/>
        <v>0.2912798571497664</v>
      </c>
      <c r="J114" s="159">
        <v>52977.13</v>
      </c>
      <c r="K114" s="159">
        <v>32767.942999999999</v>
      </c>
      <c r="L114" s="159"/>
      <c r="M114" s="136" t="s">
        <v>1022</v>
      </c>
    </row>
    <row r="115" spans="1:13" x14ac:dyDescent="0.3">
      <c r="A115" s="136" t="s">
        <v>813</v>
      </c>
      <c r="B115" s="159" t="s">
        <v>765</v>
      </c>
      <c r="C115" s="160" t="str">
        <f t="shared" si="4"/>
        <v>x</v>
      </c>
      <c r="D115" s="159" t="s">
        <v>765</v>
      </c>
      <c r="E115" s="160" t="str">
        <f t="shared" si="5"/>
        <v>x</v>
      </c>
      <c r="F115" s="159">
        <v>279.59500000000003</v>
      </c>
      <c r="G115" s="160">
        <f t="shared" si="6"/>
        <v>2.4144571839543765E-3</v>
      </c>
      <c r="H115" s="159">
        <v>278.90899999999999</v>
      </c>
      <c r="I115" s="160">
        <f t="shared" si="7"/>
        <v>2.4792698668263734E-3</v>
      </c>
      <c r="J115" s="159">
        <v>279.59500000000003</v>
      </c>
      <c r="K115" s="159">
        <v>278.90899999999999</v>
      </c>
      <c r="L115" s="159"/>
      <c r="M115" s="136" t="s">
        <v>1023</v>
      </c>
    </row>
    <row r="116" spans="1:13" x14ac:dyDescent="0.3">
      <c r="A116" s="136" t="s">
        <v>814</v>
      </c>
      <c r="B116" s="159">
        <v>73046.195999999996</v>
      </c>
      <c r="C116" s="160">
        <f t="shared" si="4"/>
        <v>0.54702628444463652</v>
      </c>
      <c r="D116" s="159">
        <v>81457.725999999995</v>
      </c>
      <c r="E116" s="160">
        <f t="shared" si="5"/>
        <v>0.6066920505057336</v>
      </c>
      <c r="F116" s="159">
        <v>105858.349</v>
      </c>
      <c r="G116" s="160">
        <f t="shared" si="6"/>
        <v>0.91414528594788746</v>
      </c>
      <c r="H116" s="159">
        <v>121452.14</v>
      </c>
      <c r="I116" s="160">
        <f t="shared" si="7"/>
        <v>1.0796088722973374</v>
      </c>
      <c r="J116" s="159">
        <v>32812.153000000006</v>
      </c>
      <c r="K116" s="159">
        <v>39994.414000000004</v>
      </c>
      <c r="L116" s="159"/>
      <c r="M116" s="136" t="s">
        <v>1024</v>
      </c>
    </row>
    <row r="117" spans="1:13" x14ac:dyDescent="0.3">
      <c r="A117" s="136" t="s">
        <v>815</v>
      </c>
      <c r="B117" s="159">
        <v>28.507999999999999</v>
      </c>
      <c r="C117" s="160">
        <f t="shared" si="4"/>
        <v>2.1348990325174085E-4</v>
      </c>
      <c r="D117" s="159">
        <v>13.157999999999999</v>
      </c>
      <c r="E117" s="160">
        <f t="shared" si="5"/>
        <v>9.7999961360994075E-5</v>
      </c>
      <c r="F117" s="159">
        <v>354.58800000000002</v>
      </c>
      <c r="G117" s="160">
        <f t="shared" si="6"/>
        <v>3.062063141129185E-3</v>
      </c>
      <c r="H117" s="159">
        <v>595.05200000000002</v>
      </c>
      <c r="I117" s="160">
        <f t="shared" si="7"/>
        <v>5.2895191363303701E-3</v>
      </c>
      <c r="J117" s="159">
        <v>326.08000000000004</v>
      </c>
      <c r="K117" s="159">
        <v>581.89400000000001</v>
      </c>
      <c r="L117" s="159"/>
      <c r="M117" s="136" t="s">
        <v>1025</v>
      </c>
    </row>
    <row r="118" spans="1:13" x14ac:dyDescent="0.3">
      <c r="A118" s="136" t="s">
        <v>816</v>
      </c>
      <c r="B118" s="159">
        <v>281.45600000000002</v>
      </c>
      <c r="C118" s="160">
        <f t="shared" si="4"/>
        <v>2.1077597239238803E-3</v>
      </c>
      <c r="D118" s="159">
        <v>114.158</v>
      </c>
      <c r="E118" s="160">
        <f t="shared" si="5"/>
        <v>8.5024164683450084E-4</v>
      </c>
      <c r="F118" s="159">
        <v>264.62799999999999</v>
      </c>
      <c r="G118" s="160">
        <f t="shared" si="6"/>
        <v>2.2852088759651593E-3</v>
      </c>
      <c r="H118" s="159">
        <v>81.257000000000005</v>
      </c>
      <c r="I118" s="160">
        <f t="shared" si="7"/>
        <v>7.2230738903624706E-4</v>
      </c>
      <c r="J118" s="159">
        <v>-16.828000000000031</v>
      </c>
      <c r="K118" s="159">
        <v>-32.900999999999996</v>
      </c>
      <c r="L118" s="159"/>
      <c r="M118" s="136" t="s">
        <v>1026</v>
      </c>
    </row>
    <row r="119" spans="1:13" x14ac:dyDescent="0.3">
      <c r="A119" s="136" t="s">
        <v>817</v>
      </c>
      <c r="B119" s="159">
        <v>3344115.2670000009</v>
      </c>
      <c r="C119" s="160">
        <f t="shared" si="4"/>
        <v>25.043315729426819</v>
      </c>
      <c r="D119" s="159">
        <v>3423270.4690000005</v>
      </c>
      <c r="E119" s="160">
        <f t="shared" si="5"/>
        <v>25.496304430022203</v>
      </c>
      <c r="F119" s="159">
        <v>3949473.4629999995</v>
      </c>
      <c r="G119" s="160">
        <f t="shared" si="6"/>
        <v>34.105883780387771</v>
      </c>
      <c r="H119" s="159">
        <v>3725295.8700000006</v>
      </c>
      <c r="I119" s="160">
        <f t="shared" si="7"/>
        <v>33.114792980878136</v>
      </c>
      <c r="J119" s="159">
        <v>605358.1959999986</v>
      </c>
      <c r="K119" s="159">
        <v>302025.40100000007</v>
      </c>
      <c r="L119" s="159"/>
      <c r="M119" s="136" t="s">
        <v>817</v>
      </c>
    </row>
    <row r="120" spans="1:13" x14ac:dyDescent="0.3">
      <c r="A120" s="136" t="s">
        <v>818</v>
      </c>
      <c r="B120" s="159">
        <v>25.364000000000001</v>
      </c>
      <c r="C120" s="160">
        <f t="shared" si="4"/>
        <v>1.8994520506795129E-4</v>
      </c>
      <c r="D120" s="159">
        <v>28.888000000000002</v>
      </c>
      <c r="E120" s="160">
        <f t="shared" si="5"/>
        <v>2.1515601792038283E-4</v>
      </c>
      <c r="F120" s="159">
        <v>350.86399999999998</v>
      </c>
      <c r="G120" s="160">
        <f t="shared" si="6"/>
        <v>3.0299043451813097E-3</v>
      </c>
      <c r="H120" s="159">
        <v>333.92200000000003</v>
      </c>
      <c r="I120" s="160">
        <f t="shared" si="7"/>
        <v>2.9682898453273158E-3</v>
      </c>
      <c r="J120" s="159">
        <v>325.5</v>
      </c>
      <c r="K120" s="159">
        <v>305.03400000000005</v>
      </c>
      <c r="L120" s="159"/>
      <c r="M120" s="136" t="s">
        <v>1027</v>
      </c>
    </row>
    <row r="121" spans="1:13" x14ac:dyDescent="0.3">
      <c r="A121" s="136" t="s">
        <v>819</v>
      </c>
      <c r="B121" s="159" t="s">
        <v>770</v>
      </c>
      <c r="C121" s="160" t="str">
        <f t="shared" si="4"/>
        <v>x</v>
      </c>
      <c r="D121" s="159" t="s">
        <v>770</v>
      </c>
      <c r="E121" s="160" t="str">
        <f t="shared" si="5"/>
        <v>x</v>
      </c>
      <c r="F121" s="159">
        <v>0.80700000000000005</v>
      </c>
      <c r="G121" s="160">
        <f t="shared" si="6"/>
        <v>6.9688905289836448E-6</v>
      </c>
      <c r="H121" s="159">
        <v>103.887</v>
      </c>
      <c r="I121" s="160">
        <f t="shared" si="7"/>
        <v>9.2346933463958287E-4</v>
      </c>
      <c r="J121" s="159">
        <v>0.78400000000000003</v>
      </c>
      <c r="K121" s="159">
        <v>103.801</v>
      </c>
      <c r="L121" s="159"/>
      <c r="M121" s="136" t="s">
        <v>1028</v>
      </c>
    </row>
    <row r="122" spans="1:13" x14ac:dyDescent="0.3">
      <c r="A122" s="136" t="s">
        <v>820</v>
      </c>
      <c r="B122" s="159">
        <v>74316.971999999994</v>
      </c>
      <c r="C122" s="160">
        <f t="shared" si="4"/>
        <v>0.55654283577389974</v>
      </c>
      <c r="D122" s="159">
        <v>109245.109</v>
      </c>
      <c r="E122" s="160">
        <f t="shared" si="5"/>
        <v>0.81365074182076202</v>
      </c>
      <c r="F122" s="159">
        <v>45086.963000000003</v>
      </c>
      <c r="G122" s="160">
        <f t="shared" si="6"/>
        <v>0.389350817139202</v>
      </c>
      <c r="H122" s="159">
        <v>15297.342000000001</v>
      </c>
      <c r="I122" s="160">
        <f t="shared" si="7"/>
        <v>0.13598069285371747</v>
      </c>
      <c r="J122" s="159">
        <v>-29230.008999999991</v>
      </c>
      <c r="K122" s="159">
        <v>-93947.766999999993</v>
      </c>
      <c r="L122" s="159"/>
      <c r="M122" s="136" t="s">
        <v>1029</v>
      </c>
    </row>
    <row r="123" spans="1:13" x14ac:dyDescent="0.3">
      <c r="A123" s="136" t="s">
        <v>821</v>
      </c>
      <c r="B123" s="159" t="s">
        <v>770</v>
      </c>
      <c r="C123" s="160" t="str">
        <f t="shared" si="4"/>
        <v>x</v>
      </c>
      <c r="D123" s="159">
        <v>0.88700000000000001</v>
      </c>
      <c r="E123" s="160">
        <f t="shared" si="5"/>
        <v>6.6063205447029752E-6</v>
      </c>
      <c r="F123" s="159">
        <v>1919.394</v>
      </c>
      <c r="G123" s="160">
        <f t="shared" si="6"/>
        <v>1.6575026850047126E-2</v>
      </c>
      <c r="H123" s="159">
        <v>1002.639</v>
      </c>
      <c r="I123" s="160">
        <f t="shared" si="7"/>
        <v>8.912629782491523E-3</v>
      </c>
      <c r="J123" s="159">
        <v>1919.258</v>
      </c>
      <c r="K123" s="159">
        <v>1001.7520000000001</v>
      </c>
      <c r="L123" s="159"/>
      <c r="M123" s="136" t="s">
        <v>1030</v>
      </c>
    </row>
    <row r="124" spans="1:13" x14ac:dyDescent="0.3">
      <c r="A124" s="136" t="s">
        <v>822</v>
      </c>
      <c r="B124" s="159">
        <v>0.88100000000000001</v>
      </c>
      <c r="C124" s="160">
        <f t="shared" si="4"/>
        <v>6.5976078562082116E-6</v>
      </c>
      <c r="D124" s="159">
        <v>321.67</v>
      </c>
      <c r="E124" s="160">
        <f t="shared" si="5"/>
        <v>2.3957780491709203E-3</v>
      </c>
      <c r="F124" s="159">
        <v>908.28599999999994</v>
      </c>
      <c r="G124" s="160">
        <f t="shared" si="6"/>
        <v>7.8435510570116929E-3</v>
      </c>
      <c r="H124" s="159">
        <v>2418.7730000000001</v>
      </c>
      <c r="I124" s="160">
        <f t="shared" si="7"/>
        <v>2.1500887434945545E-2</v>
      </c>
      <c r="J124" s="159">
        <v>907.40499999999997</v>
      </c>
      <c r="K124" s="159">
        <v>2097.1030000000001</v>
      </c>
      <c r="L124" s="159"/>
      <c r="M124" s="136" t="s">
        <v>1031</v>
      </c>
    </row>
    <row r="125" spans="1:13" x14ac:dyDescent="0.3">
      <c r="A125" s="136" t="s">
        <v>823</v>
      </c>
      <c r="B125" s="159">
        <v>1.857</v>
      </c>
      <c r="C125" s="160">
        <f t="shared" si="4"/>
        <v>1.3906649022677241E-5</v>
      </c>
      <c r="D125" s="159">
        <v>74.655000000000001</v>
      </c>
      <c r="E125" s="160">
        <f t="shared" si="5"/>
        <v>5.5602577256460043E-4</v>
      </c>
      <c r="F125" s="159">
        <v>2814.58</v>
      </c>
      <c r="G125" s="160">
        <f t="shared" si="6"/>
        <v>2.4305452174803944E-2</v>
      </c>
      <c r="H125" s="159">
        <v>2865.2660000000001</v>
      </c>
      <c r="I125" s="160">
        <f t="shared" si="7"/>
        <v>2.5469840178130271E-2</v>
      </c>
      <c r="J125" s="159">
        <v>2812.723</v>
      </c>
      <c r="K125" s="159">
        <v>2790.6109999999999</v>
      </c>
      <c r="L125" s="159"/>
      <c r="M125" s="136" t="s">
        <v>1032</v>
      </c>
    </row>
    <row r="126" spans="1:13" x14ac:dyDescent="0.3">
      <c r="A126" s="136" t="s">
        <v>824</v>
      </c>
      <c r="B126" s="159">
        <v>30.202999999999999</v>
      </c>
      <c r="C126" s="160">
        <f t="shared" si="4"/>
        <v>2.2618337126113121E-4</v>
      </c>
      <c r="D126" s="159">
        <v>129.24299999999999</v>
      </c>
      <c r="E126" s="160">
        <f t="shared" si="5"/>
        <v>9.6259378371933105E-4</v>
      </c>
      <c r="F126" s="159">
        <v>810.53399999999999</v>
      </c>
      <c r="G126" s="160">
        <f t="shared" si="6"/>
        <v>6.9994085700362191E-3</v>
      </c>
      <c r="H126" s="159">
        <v>1165.212</v>
      </c>
      <c r="I126" s="160">
        <f t="shared" si="7"/>
        <v>1.035776902166833E-2</v>
      </c>
      <c r="J126" s="159">
        <v>780.33100000000002</v>
      </c>
      <c r="K126" s="159">
        <v>1035.9690000000001</v>
      </c>
      <c r="L126" s="159"/>
      <c r="M126" s="136" t="s">
        <v>1033</v>
      </c>
    </row>
    <row r="127" spans="1:13" x14ac:dyDescent="0.3">
      <c r="A127" s="136" t="s">
        <v>825</v>
      </c>
      <c r="B127" s="159">
        <v>744.30499999999995</v>
      </c>
      <c r="C127" s="160">
        <f t="shared" si="4"/>
        <v>5.5739302104597637E-3</v>
      </c>
      <c r="D127" s="159">
        <v>869.18200000000002</v>
      </c>
      <c r="E127" s="160">
        <f t="shared" si="5"/>
        <v>6.4736131946854809E-3</v>
      </c>
      <c r="F127" s="159">
        <v>2088.4520000000002</v>
      </c>
      <c r="G127" s="160">
        <f t="shared" si="6"/>
        <v>1.8034936013676516E-2</v>
      </c>
      <c r="H127" s="159">
        <v>1774.4269999999999</v>
      </c>
      <c r="I127" s="160">
        <f t="shared" si="7"/>
        <v>1.5773185490547528E-2</v>
      </c>
      <c r="J127" s="159">
        <v>1344.1470000000004</v>
      </c>
      <c r="K127" s="159">
        <v>905.24499999999989</v>
      </c>
      <c r="L127" s="159"/>
      <c r="M127" s="136" t="s">
        <v>1034</v>
      </c>
    </row>
    <row r="128" spans="1:13" x14ac:dyDescent="0.3">
      <c r="A128" s="136" t="s">
        <v>826</v>
      </c>
      <c r="B128" s="159">
        <v>0.64</v>
      </c>
      <c r="C128" s="160">
        <f t="shared" si="4"/>
        <v>4.7928138796518216E-6</v>
      </c>
      <c r="D128" s="159" t="s">
        <v>765</v>
      </c>
      <c r="E128" s="160" t="str">
        <f t="shared" si="5"/>
        <v>x</v>
      </c>
      <c r="F128" s="159">
        <v>508.40600000000001</v>
      </c>
      <c r="G128" s="160">
        <f t="shared" si="6"/>
        <v>4.3903664910513738E-3</v>
      </c>
      <c r="H128" s="159">
        <v>889.81799999999998</v>
      </c>
      <c r="I128" s="160">
        <f t="shared" si="7"/>
        <v>7.9097445918192288E-3</v>
      </c>
      <c r="J128" s="159">
        <v>507.76600000000002</v>
      </c>
      <c r="K128" s="159">
        <v>889.81799999999998</v>
      </c>
      <c r="L128" s="159"/>
      <c r="M128" s="136" t="s">
        <v>1035</v>
      </c>
    </row>
    <row r="129" spans="1:13" x14ac:dyDescent="0.3">
      <c r="A129" s="136" t="s">
        <v>827</v>
      </c>
      <c r="B129" s="159">
        <v>1779250.966</v>
      </c>
      <c r="C129" s="160">
        <f t="shared" si="4"/>
        <v>13.324404258169864</v>
      </c>
      <c r="D129" s="159">
        <v>1462264.108</v>
      </c>
      <c r="E129" s="160">
        <f t="shared" si="5"/>
        <v>10.89085165553796</v>
      </c>
      <c r="F129" s="159">
        <v>556515.67799999996</v>
      </c>
      <c r="G129" s="160">
        <f t="shared" si="6"/>
        <v>4.8058201209976588</v>
      </c>
      <c r="H129" s="159">
        <v>485288.26799999998</v>
      </c>
      <c r="I129" s="160">
        <f t="shared" si="7"/>
        <v>4.3138105244963816</v>
      </c>
      <c r="J129" s="159">
        <v>-1222735.2880000002</v>
      </c>
      <c r="K129" s="159">
        <v>-976975.84000000008</v>
      </c>
      <c r="L129" s="159"/>
      <c r="M129" s="136" t="s">
        <v>1036</v>
      </c>
    </row>
    <row r="130" spans="1:13" x14ac:dyDescent="0.3">
      <c r="A130" s="136" t="s">
        <v>828</v>
      </c>
      <c r="B130" s="159">
        <v>12.888999999999999</v>
      </c>
      <c r="C130" s="160">
        <f t="shared" si="4"/>
        <v>9.6522778273175529E-5</v>
      </c>
      <c r="D130" s="159">
        <v>31.212</v>
      </c>
      <c r="E130" s="160">
        <f t="shared" si="5"/>
        <v>2.324650246237534E-4</v>
      </c>
      <c r="F130" s="159">
        <v>1243.4780000000001</v>
      </c>
      <c r="G130" s="160">
        <f t="shared" si="6"/>
        <v>1.0738119029987017E-2</v>
      </c>
      <c r="H130" s="159">
        <v>1653.316</v>
      </c>
      <c r="I130" s="160">
        <f t="shared" si="7"/>
        <v>1.4696609070133671E-2</v>
      </c>
      <c r="J130" s="159">
        <v>1230.5890000000002</v>
      </c>
      <c r="K130" s="159">
        <v>1622.104</v>
      </c>
      <c r="L130" s="159"/>
      <c r="M130" s="136" t="s">
        <v>1037</v>
      </c>
    </row>
    <row r="131" spans="1:13" x14ac:dyDescent="0.3">
      <c r="A131" s="136" t="s">
        <v>829</v>
      </c>
      <c r="B131" s="159">
        <v>964.245</v>
      </c>
      <c r="C131" s="160">
        <f t="shared" si="4"/>
        <v>7.2210106552888613E-3</v>
      </c>
      <c r="D131" s="159">
        <v>387.01799999999997</v>
      </c>
      <c r="E131" s="160">
        <f t="shared" si="5"/>
        <v>2.8824858676097585E-3</v>
      </c>
      <c r="F131" s="159" t="s">
        <v>770</v>
      </c>
      <c r="G131" s="160" t="str">
        <f t="shared" si="6"/>
        <v>x</v>
      </c>
      <c r="H131" s="159">
        <v>255.417</v>
      </c>
      <c r="I131" s="160">
        <f t="shared" si="7"/>
        <v>2.2704454555973158E-3</v>
      </c>
      <c r="J131" s="159">
        <v>-964.11500000000001</v>
      </c>
      <c r="K131" s="159">
        <v>-131.60099999999997</v>
      </c>
      <c r="L131" s="159"/>
      <c r="M131" s="136" t="s">
        <v>1038</v>
      </c>
    </row>
    <row r="132" spans="1:13" x14ac:dyDescent="0.3">
      <c r="A132" s="136" t="s">
        <v>830</v>
      </c>
      <c r="B132" s="159">
        <v>90951.087</v>
      </c>
      <c r="C132" s="160">
        <f t="shared" si="4"/>
        <v>0.68111192522346942</v>
      </c>
      <c r="D132" s="159">
        <v>206109.019</v>
      </c>
      <c r="E132" s="160">
        <f t="shared" si="5"/>
        <v>1.5350870875628815</v>
      </c>
      <c r="F132" s="159">
        <v>192797.07699999999</v>
      </c>
      <c r="G132" s="160">
        <f t="shared" si="6"/>
        <v>1.6649091994064811</v>
      </c>
      <c r="H132" s="159">
        <v>238284.92800000001</v>
      </c>
      <c r="I132" s="160">
        <f t="shared" si="7"/>
        <v>2.1181555335585869</v>
      </c>
      <c r="J132" s="159">
        <v>101845.98999999999</v>
      </c>
      <c r="K132" s="159">
        <v>32175.909000000014</v>
      </c>
      <c r="L132" s="159"/>
      <c r="M132" s="136" t="s">
        <v>1039</v>
      </c>
    </row>
    <row r="133" spans="1:13" x14ac:dyDescent="0.3">
      <c r="A133" s="136" t="s">
        <v>831</v>
      </c>
      <c r="B133" s="159">
        <v>31644.796999999999</v>
      </c>
      <c r="C133" s="160">
        <f t="shared" si="4"/>
        <v>0.23698065981306929</v>
      </c>
      <c r="D133" s="159">
        <v>28700.133000000002</v>
      </c>
      <c r="E133" s="160">
        <f t="shared" si="5"/>
        <v>0.21375679624983973</v>
      </c>
      <c r="F133" s="159">
        <v>48526.313000000002</v>
      </c>
      <c r="G133" s="160">
        <f t="shared" si="6"/>
        <v>0.41905150318735546</v>
      </c>
      <c r="H133" s="159">
        <v>44699.025999999998</v>
      </c>
      <c r="I133" s="160">
        <f t="shared" si="7"/>
        <v>0.39733729724852401</v>
      </c>
      <c r="J133" s="159">
        <v>16881.516000000003</v>
      </c>
      <c r="K133" s="159">
        <v>15998.892999999996</v>
      </c>
      <c r="L133" s="159"/>
      <c r="M133" s="136" t="s">
        <v>1040</v>
      </c>
    </row>
    <row r="134" spans="1:13" x14ac:dyDescent="0.3">
      <c r="A134" s="136" t="s">
        <v>832</v>
      </c>
      <c r="B134" s="159">
        <v>26143.19</v>
      </c>
      <c r="C134" s="160">
        <f t="shared" si="4"/>
        <v>0.19578038107871046</v>
      </c>
      <c r="D134" s="159">
        <v>36056.521999999997</v>
      </c>
      <c r="E134" s="160">
        <f t="shared" si="5"/>
        <v>0.26854672159992649</v>
      </c>
      <c r="F134" s="159">
        <v>30382.495999999999</v>
      </c>
      <c r="G134" s="160">
        <f t="shared" si="6"/>
        <v>0.26236962654434132</v>
      </c>
      <c r="H134" s="159">
        <v>30873.119999999999</v>
      </c>
      <c r="I134" s="160">
        <f t="shared" si="7"/>
        <v>0.27443645099625552</v>
      </c>
      <c r="J134" s="159">
        <v>4239.3060000000005</v>
      </c>
      <c r="K134" s="159">
        <v>-5183.4019999999982</v>
      </c>
      <c r="L134" s="159"/>
      <c r="M134" s="136" t="s">
        <v>1041</v>
      </c>
    </row>
    <row r="135" spans="1:13" x14ac:dyDescent="0.3">
      <c r="A135" s="136" t="s">
        <v>833</v>
      </c>
      <c r="B135" s="159">
        <v>32667.272000000001</v>
      </c>
      <c r="C135" s="160">
        <f t="shared" si="4"/>
        <v>0.24463774164368959</v>
      </c>
      <c r="D135" s="159">
        <v>39513.877</v>
      </c>
      <c r="E135" s="160">
        <f t="shared" si="5"/>
        <v>0.29429688548586969</v>
      </c>
      <c r="F135" s="159">
        <v>5084.6930000000002</v>
      </c>
      <c r="G135" s="160">
        <f t="shared" si="6"/>
        <v>4.3909131214980711E-2</v>
      </c>
      <c r="H135" s="159">
        <v>8032.6229999999996</v>
      </c>
      <c r="I135" s="160">
        <f t="shared" si="7"/>
        <v>7.1403361510300717E-2</v>
      </c>
      <c r="J135" s="159">
        <v>-27582.579000000002</v>
      </c>
      <c r="K135" s="159">
        <v>-31481.254000000001</v>
      </c>
      <c r="L135" s="159"/>
      <c r="M135" s="136" t="s">
        <v>1042</v>
      </c>
    </row>
    <row r="136" spans="1:13" x14ac:dyDescent="0.3">
      <c r="A136" s="136" t="s">
        <v>834</v>
      </c>
      <c r="B136" s="159">
        <v>6647.6450000000004</v>
      </c>
      <c r="C136" s="160">
        <f t="shared" si="4"/>
        <v>4.9782695660934441E-2</v>
      </c>
      <c r="D136" s="159">
        <v>7573.4</v>
      </c>
      <c r="E136" s="160">
        <f t="shared" si="5"/>
        <v>5.6406209710545115E-2</v>
      </c>
      <c r="F136" s="159">
        <v>15929.800999999999</v>
      </c>
      <c r="G136" s="160">
        <f t="shared" si="6"/>
        <v>0.13756262616789861</v>
      </c>
      <c r="H136" s="159">
        <v>14856.897999999999</v>
      </c>
      <c r="I136" s="160">
        <f t="shared" si="7"/>
        <v>0.13206551070748168</v>
      </c>
      <c r="J136" s="159">
        <v>9282.155999999999</v>
      </c>
      <c r="K136" s="159">
        <v>7283.4979999999996</v>
      </c>
      <c r="L136" s="159"/>
      <c r="M136" s="136" t="s">
        <v>1043</v>
      </c>
    </row>
    <row r="137" spans="1:13" x14ac:dyDescent="0.3">
      <c r="A137" s="136" t="s">
        <v>835</v>
      </c>
      <c r="B137" s="159" t="s">
        <v>765</v>
      </c>
      <c r="C137" s="160" t="str">
        <f t="shared" si="4"/>
        <v>x</v>
      </c>
      <c r="D137" s="159" t="s">
        <v>770</v>
      </c>
      <c r="E137" s="160" t="str">
        <f t="shared" si="5"/>
        <v>x</v>
      </c>
      <c r="F137" s="159">
        <v>1144.8920000000001</v>
      </c>
      <c r="G137" s="160">
        <f t="shared" si="6"/>
        <v>9.8867744925763834E-3</v>
      </c>
      <c r="H137" s="159">
        <v>1135.3989999999999</v>
      </c>
      <c r="I137" s="160">
        <f t="shared" si="7"/>
        <v>1.0092756158907732E-2</v>
      </c>
      <c r="J137" s="159">
        <v>1144.8920000000001</v>
      </c>
      <c r="K137" s="159">
        <v>1135.2949999999998</v>
      </c>
      <c r="L137" s="159"/>
      <c r="M137" s="136" t="s">
        <v>1044</v>
      </c>
    </row>
    <row r="138" spans="1:13" x14ac:dyDescent="0.3">
      <c r="A138" s="136" t="s">
        <v>836</v>
      </c>
      <c r="B138" s="159" t="s">
        <v>770</v>
      </c>
      <c r="C138" s="160" t="str">
        <f t="shared" si="4"/>
        <v>x</v>
      </c>
      <c r="D138" s="159" t="s">
        <v>765</v>
      </c>
      <c r="E138" s="160" t="str">
        <f t="shared" si="5"/>
        <v>x</v>
      </c>
      <c r="F138" s="159">
        <v>61.481999999999999</v>
      </c>
      <c r="G138" s="160">
        <f t="shared" si="6"/>
        <v>5.3093101301483563E-4</v>
      </c>
      <c r="H138" s="159">
        <v>169.328</v>
      </c>
      <c r="I138" s="160">
        <f t="shared" si="7"/>
        <v>1.5051855910349831E-3</v>
      </c>
      <c r="J138" s="159">
        <v>61.387</v>
      </c>
      <c r="K138" s="159">
        <v>169.328</v>
      </c>
      <c r="L138" s="159"/>
      <c r="M138" s="136" t="s">
        <v>1045</v>
      </c>
    </row>
    <row r="139" spans="1:13" x14ac:dyDescent="0.3">
      <c r="A139" s="136" t="s">
        <v>837</v>
      </c>
      <c r="B139" s="159">
        <v>1999.684</v>
      </c>
      <c r="C139" s="160">
        <f t="shared" si="4"/>
        <v>1.4975176922058867E-2</v>
      </c>
      <c r="D139" s="159">
        <v>1932.66</v>
      </c>
      <c r="E139" s="160">
        <f t="shared" si="5"/>
        <v>1.4394330849972553E-2</v>
      </c>
      <c r="F139" s="159">
        <v>13926.572</v>
      </c>
      <c r="G139" s="160">
        <f t="shared" si="6"/>
        <v>0.12026363780918067</v>
      </c>
      <c r="H139" s="159">
        <v>14117.54</v>
      </c>
      <c r="I139" s="160">
        <f t="shared" si="7"/>
        <v>0.12549323082337249</v>
      </c>
      <c r="J139" s="159">
        <v>11926.888000000001</v>
      </c>
      <c r="K139" s="159">
        <v>12184.880000000001</v>
      </c>
      <c r="L139" s="159"/>
      <c r="M139" s="136" t="s">
        <v>1046</v>
      </c>
    </row>
    <row r="140" spans="1:13" x14ac:dyDescent="0.3">
      <c r="A140" s="136" t="s">
        <v>838</v>
      </c>
      <c r="B140" s="159">
        <v>41371.775999999998</v>
      </c>
      <c r="C140" s="160">
        <f t="shared" si="4"/>
        <v>0.30982378474788458</v>
      </c>
      <c r="D140" s="159">
        <v>63227.584999999999</v>
      </c>
      <c r="E140" s="160">
        <f t="shared" si="5"/>
        <v>0.47091510008732096</v>
      </c>
      <c r="F140" s="159">
        <v>8548.31</v>
      </c>
      <c r="G140" s="160">
        <f t="shared" si="6"/>
        <v>7.3819376205472326E-2</v>
      </c>
      <c r="H140" s="159">
        <v>11736.281999999999</v>
      </c>
      <c r="I140" s="160">
        <f t="shared" si="7"/>
        <v>0.10432582064822848</v>
      </c>
      <c r="J140" s="159">
        <v>-32823.466</v>
      </c>
      <c r="K140" s="159">
        <v>-51491.303</v>
      </c>
      <c r="L140" s="159"/>
      <c r="M140" s="136" t="s">
        <v>1047</v>
      </c>
    </row>
    <row r="141" spans="1:13" x14ac:dyDescent="0.3">
      <c r="A141" s="136" t="s">
        <v>839</v>
      </c>
      <c r="B141" s="159">
        <v>384.99799999999999</v>
      </c>
      <c r="C141" s="160">
        <f t="shared" si="4"/>
        <v>2.8831621219346753E-3</v>
      </c>
      <c r="D141" s="159">
        <v>591.56700000000001</v>
      </c>
      <c r="E141" s="160">
        <f t="shared" si="5"/>
        <v>4.4059540311931281E-3</v>
      </c>
      <c r="F141" s="159" t="s">
        <v>770</v>
      </c>
      <c r="G141" s="160" t="str">
        <f t="shared" si="6"/>
        <v>x</v>
      </c>
      <c r="H141" s="159">
        <v>6.8849999999999998</v>
      </c>
      <c r="I141" s="160">
        <f t="shared" si="7"/>
        <v>6.1201944121916388E-5</v>
      </c>
      <c r="J141" s="159">
        <v>-384.995</v>
      </c>
      <c r="K141" s="159">
        <v>-584.68200000000002</v>
      </c>
      <c r="L141" s="159"/>
      <c r="M141" s="136" t="s">
        <v>1048</v>
      </c>
    </row>
    <row r="142" spans="1:13" x14ac:dyDescent="0.3">
      <c r="A142" s="136" t="s">
        <v>840</v>
      </c>
      <c r="B142" s="159" t="s">
        <v>770</v>
      </c>
      <c r="C142" s="160" t="str">
        <f t="shared" ref="C142:C205" si="8">IF(B142=0,0,IF(OR(B142="x",B142="Ə"),"x",B142/$B$12*100))</f>
        <v>x</v>
      </c>
      <c r="D142" s="159" t="s">
        <v>770</v>
      </c>
      <c r="E142" s="160" t="str">
        <f t="shared" ref="E142:E205" si="9">IF(D142=0,0,IF(OR(D142="x",D142="Ə"),"x",D142/$D$12*100))</f>
        <v>x</v>
      </c>
      <c r="F142" s="159" t="s">
        <v>770</v>
      </c>
      <c r="G142" s="160" t="str">
        <f t="shared" ref="G142:G205" si="10">IF(F142=0,0,IF(OR(F142="x",F142="Ə"),"x",F142/$F$12*100))</f>
        <v>x</v>
      </c>
      <c r="H142" s="159">
        <v>25.6</v>
      </c>
      <c r="I142" s="160">
        <f t="shared" ref="I142:I205" si="11">IF(H142=0,0,IF(OR(H142="x",H142="Ə"),"x",H142/$H$12*100))</f>
        <v>2.2756278424416264E-4</v>
      </c>
      <c r="J142" s="159" t="s">
        <v>770</v>
      </c>
      <c r="K142" s="159">
        <v>25.200000000000003</v>
      </c>
      <c r="L142" s="159"/>
      <c r="M142" s="136" t="s">
        <v>1049</v>
      </c>
    </row>
    <row r="143" spans="1:13" x14ac:dyDescent="0.3">
      <c r="A143" s="136" t="s">
        <v>841</v>
      </c>
      <c r="B143" s="159" t="s">
        <v>765</v>
      </c>
      <c r="C143" s="160" t="str">
        <f t="shared" si="8"/>
        <v>x</v>
      </c>
      <c r="D143" s="159">
        <v>5911.4179999999997</v>
      </c>
      <c r="E143" s="160">
        <f t="shared" si="9"/>
        <v>4.4027871681766598E-2</v>
      </c>
      <c r="F143" s="159">
        <v>944.49199999999996</v>
      </c>
      <c r="G143" s="160">
        <f t="shared" si="10"/>
        <v>8.1562098556391804E-3</v>
      </c>
      <c r="H143" s="159">
        <v>357.26900000000001</v>
      </c>
      <c r="I143" s="160">
        <f t="shared" si="11"/>
        <v>3.1758253267237398E-3</v>
      </c>
      <c r="J143" s="159">
        <v>944.49199999999996</v>
      </c>
      <c r="K143" s="159">
        <v>-5554.1489999999994</v>
      </c>
      <c r="L143" s="159"/>
      <c r="M143" s="136" t="s">
        <v>1050</v>
      </c>
    </row>
    <row r="144" spans="1:13" x14ac:dyDescent="0.3">
      <c r="A144" s="136" t="s">
        <v>842</v>
      </c>
      <c r="B144" s="159">
        <v>585.33399999999995</v>
      </c>
      <c r="C144" s="160">
        <f t="shared" si="8"/>
        <v>4.3834326866126865E-3</v>
      </c>
      <c r="D144" s="159">
        <v>998.654</v>
      </c>
      <c r="E144" s="160">
        <f t="shared" si="9"/>
        <v>7.4379125560877181E-3</v>
      </c>
      <c r="F144" s="159">
        <v>7424.2380000000003</v>
      </c>
      <c r="G144" s="160">
        <f t="shared" si="10"/>
        <v>6.4112393907212475E-2</v>
      </c>
      <c r="H144" s="159">
        <v>7218.2420000000002</v>
      </c>
      <c r="I144" s="160">
        <f t="shared" si="11"/>
        <v>6.4164189330787214E-2</v>
      </c>
      <c r="J144" s="159">
        <v>6838.9040000000005</v>
      </c>
      <c r="K144" s="159">
        <v>6219.5879999999997</v>
      </c>
      <c r="L144" s="159"/>
      <c r="M144" s="136" t="s">
        <v>1051</v>
      </c>
    </row>
    <row r="145" spans="1:13" x14ac:dyDescent="0.3">
      <c r="A145" s="136" t="s">
        <v>843</v>
      </c>
      <c r="B145" s="159">
        <v>20245.916000000001</v>
      </c>
      <c r="C145" s="160">
        <f t="shared" si="8"/>
        <v>0.15161704251728891</v>
      </c>
      <c r="D145" s="159">
        <v>18815.23</v>
      </c>
      <c r="E145" s="160">
        <f t="shared" si="9"/>
        <v>0.14013465671061079</v>
      </c>
      <c r="F145" s="159">
        <v>439.58</v>
      </c>
      <c r="G145" s="160">
        <f t="shared" si="10"/>
        <v>3.7960159835571622E-3</v>
      </c>
      <c r="H145" s="159">
        <v>792.173</v>
      </c>
      <c r="I145" s="160">
        <f t="shared" si="11"/>
        <v>7.0417614641816815E-3</v>
      </c>
      <c r="J145" s="159">
        <v>-19806.335999999999</v>
      </c>
      <c r="K145" s="159">
        <v>-18023.057000000001</v>
      </c>
      <c r="L145" s="159"/>
      <c r="M145" s="136" t="s">
        <v>1052</v>
      </c>
    </row>
    <row r="146" spans="1:13" x14ac:dyDescent="0.3">
      <c r="A146" s="136" t="s">
        <v>844</v>
      </c>
      <c r="B146" s="159">
        <v>5794.4440000000004</v>
      </c>
      <c r="C146" s="160">
        <f t="shared" si="8"/>
        <v>4.3393268168851917E-2</v>
      </c>
      <c r="D146" s="159">
        <v>8436.7340000000004</v>
      </c>
      <c r="E146" s="160">
        <f t="shared" si="9"/>
        <v>6.2836267366847928E-2</v>
      </c>
      <c r="F146" s="159">
        <v>8202.4629999999997</v>
      </c>
      <c r="G146" s="160">
        <f t="shared" si="10"/>
        <v>7.0832796425079017E-2</v>
      </c>
      <c r="H146" s="159">
        <v>8999.6710000000003</v>
      </c>
      <c r="I146" s="160">
        <f t="shared" si="11"/>
        <v>7.9999616798494044E-2</v>
      </c>
      <c r="J146" s="159">
        <v>2408.0189999999993</v>
      </c>
      <c r="K146" s="159">
        <v>562.9369999999999</v>
      </c>
      <c r="L146" s="159"/>
      <c r="M146" s="136" t="s">
        <v>1053</v>
      </c>
    </row>
    <row r="147" spans="1:13" x14ac:dyDescent="0.3">
      <c r="A147" s="136" t="s">
        <v>845</v>
      </c>
      <c r="B147" s="159">
        <v>50.125</v>
      </c>
      <c r="C147" s="160">
        <f t="shared" si="8"/>
        <v>3.7537468080866805E-4</v>
      </c>
      <c r="D147" s="159">
        <v>24.291</v>
      </c>
      <c r="E147" s="160">
        <f t="shared" si="9"/>
        <v>1.8091784932511835E-4</v>
      </c>
      <c r="F147" s="159">
        <v>61.369</v>
      </c>
      <c r="G147" s="160">
        <f t="shared" si="10"/>
        <v>5.2995519562973629E-4</v>
      </c>
      <c r="H147" s="159">
        <v>280.798</v>
      </c>
      <c r="I147" s="160">
        <f t="shared" si="11"/>
        <v>2.4960615113356396E-3</v>
      </c>
      <c r="J147" s="159">
        <v>11.244</v>
      </c>
      <c r="K147" s="159">
        <v>256.50700000000001</v>
      </c>
      <c r="L147" s="159"/>
      <c r="M147" s="136" t="s">
        <v>1054</v>
      </c>
    </row>
    <row r="148" spans="1:13" x14ac:dyDescent="0.3">
      <c r="A148" s="136" t="s">
        <v>846</v>
      </c>
      <c r="B148" s="159">
        <v>155.78700000000001</v>
      </c>
      <c r="C148" s="160">
        <f t="shared" si="8"/>
        <v>1.1666532747958099E-3</v>
      </c>
      <c r="D148" s="159">
        <v>18.709</v>
      </c>
      <c r="E148" s="160">
        <f t="shared" si="9"/>
        <v>1.3934346231211722E-4</v>
      </c>
      <c r="F148" s="159">
        <v>840.19399999999996</v>
      </c>
      <c r="G148" s="160">
        <f t="shared" si="10"/>
        <v>7.2555390447445883E-3</v>
      </c>
      <c r="H148" s="159">
        <v>1893.5550000000001</v>
      </c>
      <c r="I148" s="160">
        <f t="shared" si="11"/>
        <v>1.6832134684353725E-2</v>
      </c>
      <c r="J148" s="159">
        <v>684.40699999999993</v>
      </c>
      <c r="K148" s="159">
        <v>1874.846</v>
      </c>
      <c r="L148" s="159"/>
      <c r="M148" s="136" t="s">
        <v>1055</v>
      </c>
    </row>
    <row r="149" spans="1:13" x14ac:dyDescent="0.3">
      <c r="A149" s="136" t="s">
        <v>847</v>
      </c>
      <c r="B149" s="159" t="s">
        <v>770</v>
      </c>
      <c r="C149" s="160" t="str">
        <f t="shared" si="8"/>
        <v>x</v>
      </c>
      <c r="D149" s="159">
        <v>0.745</v>
      </c>
      <c r="E149" s="160">
        <f t="shared" si="9"/>
        <v>5.5487134225521042E-6</v>
      </c>
      <c r="F149" s="159">
        <v>3.9489999999999998</v>
      </c>
      <c r="G149" s="160">
        <f t="shared" si="10"/>
        <v>3.4101795165993073E-5</v>
      </c>
      <c r="H149" s="159">
        <v>1.0740000000000001</v>
      </c>
      <c r="I149" s="160">
        <f t="shared" si="11"/>
        <v>9.5469699327433866E-6</v>
      </c>
      <c r="J149" s="159">
        <v>3.536</v>
      </c>
      <c r="K149" s="159" t="s">
        <v>770</v>
      </c>
      <c r="L149" s="159"/>
      <c r="M149" s="136" t="s">
        <v>1056</v>
      </c>
    </row>
    <row r="150" spans="1:13" x14ac:dyDescent="0.3">
      <c r="A150" s="136" t="s">
        <v>848</v>
      </c>
      <c r="B150" s="159">
        <v>1.788</v>
      </c>
      <c r="C150" s="160">
        <f t="shared" si="8"/>
        <v>1.338992377627728E-5</v>
      </c>
      <c r="D150" s="159">
        <v>0.73</v>
      </c>
      <c r="E150" s="160">
        <f t="shared" si="9"/>
        <v>5.4369943603530692E-6</v>
      </c>
      <c r="F150" s="159">
        <v>509.79300000000001</v>
      </c>
      <c r="G150" s="160">
        <f t="shared" si="10"/>
        <v>4.4023440017870617E-3</v>
      </c>
      <c r="H150" s="159">
        <v>2384.2449999999999</v>
      </c>
      <c r="I150" s="160">
        <f t="shared" si="11"/>
        <v>2.119396212969623E-2</v>
      </c>
      <c r="J150" s="159">
        <v>508.005</v>
      </c>
      <c r="K150" s="159">
        <v>2383.5149999999999</v>
      </c>
      <c r="L150" s="159"/>
      <c r="M150" s="136" t="s">
        <v>1057</v>
      </c>
    </row>
    <row r="151" spans="1:13" x14ac:dyDescent="0.3">
      <c r="A151" s="136" t="s">
        <v>849</v>
      </c>
      <c r="B151" s="159" t="s">
        <v>765</v>
      </c>
      <c r="C151" s="160" t="str">
        <f t="shared" si="8"/>
        <v>x</v>
      </c>
      <c r="D151" s="159" t="s">
        <v>765</v>
      </c>
      <c r="E151" s="160" t="str">
        <f t="shared" si="9"/>
        <v>x</v>
      </c>
      <c r="F151" s="159">
        <v>92.007000000000005</v>
      </c>
      <c r="G151" s="160">
        <f t="shared" si="10"/>
        <v>7.9453124027286011E-4</v>
      </c>
      <c r="H151" s="159">
        <v>208.66200000000001</v>
      </c>
      <c r="I151" s="160">
        <f t="shared" si="11"/>
        <v>1.8548322533576353E-3</v>
      </c>
      <c r="J151" s="159">
        <v>92.007000000000005</v>
      </c>
      <c r="K151" s="159">
        <v>208.66200000000001</v>
      </c>
      <c r="L151" s="159"/>
      <c r="M151" s="136" t="s">
        <v>1058</v>
      </c>
    </row>
    <row r="152" spans="1:13" x14ac:dyDescent="0.3">
      <c r="A152" s="136" t="s">
        <v>850</v>
      </c>
      <c r="B152" s="159" t="s">
        <v>765</v>
      </c>
      <c r="C152" s="160" t="str">
        <f t="shared" si="8"/>
        <v>x</v>
      </c>
      <c r="D152" s="159" t="s">
        <v>765</v>
      </c>
      <c r="E152" s="160" t="str">
        <f t="shared" si="9"/>
        <v>x</v>
      </c>
      <c r="F152" s="159" t="s">
        <v>770</v>
      </c>
      <c r="G152" s="160" t="str">
        <f t="shared" si="10"/>
        <v>x</v>
      </c>
      <c r="H152" s="159" t="s">
        <v>770</v>
      </c>
      <c r="I152" s="160" t="str">
        <f t="shared" si="11"/>
        <v>x</v>
      </c>
      <c r="J152" s="159" t="s">
        <v>770</v>
      </c>
      <c r="K152" s="159" t="s">
        <v>770</v>
      </c>
      <c r="L152" s="159"/>
      <c r="M152" s="136" t="s">
        <v>1059</v>
      </c>
    </row>
    <row r="153" spans="1:13" x14ac:dyDescent="0.3">
      <c r="A153" s="136" t="s">
        <v>851</v>
      </c>
      <c r="B153" s="159">
        <v>45978.853999999999</v>
      </c>
      <c r="C153" s="160">
        <f t="shared" si="8"/>
        <v>0.34432514003388232</v>
      </c>
      <c r="D153" s="159">
        <v>52014.466999999997</v>
      </c>
      <c r="E153" s="160">
        <f t="shared" si="9"/>
        <v>0.38740049826817918</v>
      </c>
      <c r="F153" s="159">
        <v>187570.565</v>
      </c>
      <c r="G153" s="160">
        <f t="shared" si="10"/>
        <v>1.6197753828309926</v>
      </c>
      <c r="H153" s="159">
        <v>187993.21599999999</v>
      </c>
      <c r="I153" s="160">
        <f t="shared" si="11"/>
        <v>1.6711038926552444</v>
      </c>
      <c r="J153" s="159">
        <v>141591.71100000001</v>
      </c>
      <c r="K153" s="159">
        <v>135978.74899999998</v>
      </c>
      <c r="L153" s="159"/>
      <c r="M153" s="136" t="s">
        <v>1060</v>
      </c>
    </row>
    <row r="154" spans="1:13" x14ac:dyDescent="0.3">
      <c r="A154" s="136" t="s">
        <v>852</v>
      </c>
      <c r="B154" s="159">
        <v>714.57399999999996</v>
      </c>
      <c r="C154" s="160">
        <f t="shared" si="8"/>
        <v>5.3512815394348764E-3</v>
      </c>
      <c r="D154" s="159">
        <v>1062.057</v>
      </c>
      <c r="E154" s="160">
        <f t="shared" si="9"/>
        <v>7.9101341361280803E-3</v>
      </c>
      <c r="F154" s="159">
        <v>3506.8910000000001</v>
      </c>
      <c r="G154" s="160">
        <f t="shared" si="10"/>
        <v>3.0283939871224266E-2</v>
      </c>
      <c r="H154" s="159">
        <v>3312.5970000000002</v>
      </c>
      <c r="I154" s="160">
        <f t="shared" si="11"/>
        <v>2.9446242046830488E-2</v>
      </c>
      <c r="J154" s="159">
        <v>2792.317</v>
      </c>
      <c r="K154" s="159">
        <v>2250.54</v>
      </c>
      <c r="L154" s="159"/>
      <c r="M154" s="136" t="s">
        <v>1061</v>
      </c>
    </row>
    <row r="155" spans="1:13" x14ac:dyDescent="0.3">
      <c r="A155" s="136" t="s">
        <v>853</v>
      </c>
      <c r="B155" s="159">
        <v>575.31500000000005</v>
      </c>
      <c r="C155" s="160">
        <f t="shared" si="8"/>
        <v>4.3084026830810754E-3</v>
      </c>
      <c r="D155" s="159">
        <v>2799.3980000000001</v>
      </c>
      <c r="E155" s="160">
        <f t="shared" si="9"/>
        <v>2.0849741285457073E-2</v>
      </c>
      <c r="F155" s="159">
        <v>9694.4529999999995</v>
      </c>
      <c r="G155" s="160">
        <f t="shared" si="10"/>
        <v>8.3716953773701447E-2</v>
      </c>
      <c r="H155" s="159">
        <v>54148.203000000001</v>
      </c>
      <c r="I155" s="160">
        <f t="shared" si="11"/>
        <v>0.48133264986320778</v>
      </c>
      <c r="J155" s="159">
        <v>9119.137999999999</v>
      </c>
      <c r="K155" s="159">
        <v>51348.805</v>
      </c>
      <c r="L155" s="159"/>
      <c r="M155" s="136" t="s">
        <v>1062</v>
      </c>
    </row>
    <row r="156" spans="1:13" x14ac:dyDescent="0.3">
      <c r="A156" s="136" t="s">
        <v>854</v>
      </c>
      <c r="B156" s="159">
        <v>15313.76</v>
      </c>
      <c r="C156" s="160">
        <f t="shared" si="8"/>
        <v>0.11468125230883888</v>
      </c>
      <c r="D156" s="159">
        <v>14260.789000000001</v>
      </c>
      <c r="E156" s="160">
        <f t="shared" si="9"/>
        <v>0.10621346488655492</v>
      </c>
      <c r="F156" s="159">
        <v>12389.74</v>
      </c>
      <c r="G156" s="160">
        <f t="shared" si="10"/>
        <v>0.10699224503416334</v>
      </c>
      <c r="H156" s="159">
        <v>15354.424000000001</v>
      </c>
      <c r="I156" s="160">
        <f t="shared" si="11"/>
        <v>0.13648810452755442</v>
      </c>
      <c r="J156" s="159">
        <v>-2924.0200000000004</v>
      </c>
      <c r="K156" s="159">
        <v>1093.6350000000002</v>
      </c>
      <c r="L156" s="159"/>
      <c r="M156" s="136" t="s">
        <v>1063</v>
      </c>
    </row>
    <row r="157" spans="1:13" x14ac:dyDescent="0.3">
      <c r="A157" s="136" t="s">
        <v>855</v>
      </c>
      <c r="B157" s="159" t="s">
        <v>765</v>
      </c>
      <c r="C157" s="160" t="str">
        <f t="shared" si="8"/>
        <v>x</v>
      </c>
      <c r="D157" s="159" t="s">
        <v>765</v>
      </c>
      <c r="E157" s="160" t="str">
        <f t="shared" si="9"/>
        <v>x</v>
      </c>
      <c r="F157" s="159" t="s">
        <v>765</v>
      </c>
      <c r="G157" s="160" t="str">
        <f t="shared" si="10"/>
        <v>x</v>
      </c>
      <c r="H157" s="159">
        <v>5.12</v>
      </c>
      <c r="I157" s="160">
        <f t="shared" si="11"/>
        <v>4.5512556848832521E-5</v>
      </c>
      <c r="J157" s="159" t="s">
        <v>765</v>
      </c>
      <c r="K157" s="159">
        <v>5.12</v>
      </c>
      <c r="L157" s="159"/>
      <c r="M157" s="136" t="s">
        <v>1064</v>
      </c>
    </row>
    <row r="158" spans="1:13" x14ac:dyDescent="0.3">
      <c r="A158" s="136" t="s">
        <v>856</v>
      </c>
      <c r="B158" s="159">
        <v>3525.8130000000001</v>
      </c>
      <c r="C158" s="160">
        <f t="shared" si="8"/>
        <v>2.6404008567901299E-2</v>
      </c>
      <c r="D158" s="159">
        <v>6728.6949999999997</v>
      </c>
      <c r="E158" s="160">
        <f t="shared" si="9"/>
        <v>5.0114899681556017E-2</v>
      </c>
      <c r="F158" s="159">
        <v>5451.8459999999995</v>
      </c>
      <c r="G158" s="160">
        <f t="shared" si="10"/>
        <v>4.7079700068001683E-2</v>
      </c>
      <c r="H158" s="159">
        <v>5068.3509999999997</v>
      </c>
      <c r="I158" s="160">
        <f t="shared" si="11"/>
        <v>4.5053440042448663E-2</v>
      </c>
      <c r="J158" s="159">
        <v>1926.0329999999994</v>
      </c>
      <c r="K158" s="159">
        <v>-1660.3440000000001</v>
      </c>
      <c r="L158" s="159"/>
      <c r="M158" s="136" t="s">
        <v>1065</v>
      </c>
    </row>
    <row r="159" spans="1:13" x14ac:dyDescent="0.3">
      <c r="A159" s="136" t="s">
        <v>857</v>
      </c>
      <c r="B159" s="159" t="s">
        <v>770</v>
      </c>
      <c r="C159" s="160" t="str">
        <f t="shared" si="8"/>
        <v>x</v>
      </c>
      <c r="D159" s="159" t="s">
        <v>770</v>
      </c>
      <c r="E159" s="160" t="str">
        <f t="shared" si="9"/>
        <v>x</v>
      </c>
      <c r="F159" s="159">
        <v>533.41300000000001</v>
      </c>
      <c r="G159" s="160">
        <f t="shared" si="10"/>
        <v>4.6063157419290613E-3</v>
      </c>
      <c r="H159" s="159">
        <v>368.15199999999999</v>
      </c>
      <c r="I159" s="160">
        <f t="shared" si="11"/>
        <v>3.2725661775412874E-3</v>
      </c>
      <c r="J159" s="159">
        <v>533.12099999999998</v>
      </c>
      <c r="K159" s="159">
        <v>368.024</v>
      </c>
      <c r="L159" s="159"/>
      <c r="M159" s="136" t="s">
        <v>1066</v>
      </c>
    </row>
    <row r="160" spans="1:13" x14ac:dyDescent="0.3">
      <c r="A160" s="136" t="s">
        <v>858</v>
      </c>
      <c r="B160" s="159">
        <v>190.89699999999999</v>
      </c>
      <c r="C160" s="160">
        <f t="shared" si="8"/>
        <v>1.4295840487248341E-3</v>
      </c>
      <c r="D160" s="159">
        <v>2658.5920000000001</v>
      </c>
      <c r="E160" s="160">
        <f t="shared" si="9"/>
        <v>1.9801027000657244E-2</v>
      </c>
      <c r="F160" s="159">
        <v>5199.2569999999996</v>
      </c>
      <c r="G160" s="160">
        <f t="shared" si="10"/>
        <v>4.4898454603533963E-2</v>
      </c>
      <c r="H160" s="159">
        <v>4413.2110000000002</v>
      </c>
      <c r="I160" s="160">
        <f t="shared" si="11"/>
        <v>3.9229788383475205E-2</v>
      </c>
      <c r="J160" s="159">
        <v>5008.3599999999997</v>
      </c>
      <c r="K160" s="159">
        <v>1754.6190000000001</v>
      </c>
      <c r="L160" s="159"/>
      <c r="M160" s="136" t="s">
        <v>1067</v>
      </c>
    </row>
    <row r="161" spans="1:13" x14ac:dyDescent="0.3">
      <c r="A161" s="136" t="s">
        <v>859</v>
      </c>
      <c r="B161" s="159">
        <v>140.19999999999999</v>
      </c>
      <c r="C161" s="160">
        <f t="shared" si="8"/>
        <v>1.0499257905112272E-3</v>
      </c>
      <c r="D161" s="159" t="s">
        <v>765</v>
      </c>
      <c r="E161" s="160" t="str">
        <f t="shared" si="9"/>
        <v>x</v>
      </c>
      <c r="F161" s="159">
        <v>786.846</v>
      </c>
      <c r="G161" s="160">
        <f t="shared" si="10"/>
        <v>6.7948496123527444E-3</v>
      </c>
      <c r="H161" s="159">
        <v>599.20100000000002</v>
      </c>
      <c r="I161" s="160">
        <f t="shared" si="11"/>
        <v>5.3264003078861907E-3</v>
      </c>
      <c r="J161" s="159">
        <v>646.64599999999996</v>
      </c>
      <c r="K161" s="159">
        <v>599.20100000000002</v>
      </c>
      <c r="L161" s="159"/>
      <c r="M161" s="136" t="s">
        <v>1068</v>
      </c>
    </row>
    <row r="162" spans="1:13" x14ac:dyDescent="0.3">
      <c r="A162" s="136" t="s">
        <v>860</v>
      </c>
      <c r="B162" s="159" t="s">
        <v>770</v>
      </c>
      <c r="C162" s="160" t="str">
        <f t="shared" si="8"/>
        <v>x</v>
      </c>
      <c r="D162" s="159" t="s">
        <v>770</v>
      </c>
      <c r="E162" s="160" t="str">
        <f t="shared" si="9"/>
        <v>x</v>
      </c>
      <c r="F162" s="159">
        <v>718.13099999999997</v>
      </c>
      <c r="G162" s="160">
        <f t="shared" si="10"/>
        <v>6.2014576511394701E-3</v>
      </c>
      <c r="H162" s="159">
        <v>193.35400000000001</v>
      </c>
      <c r="I162" s="160">
        <f t="shared" si="11"/>
        <v>1.7187568197166336E-3</v>
      </c>
      <c r="J162" s="159">
        <v>717.69600000000003</v>
      </c>
      <c r="K162" s="159">
        <v>193.14100000000002</v>
      </c>
      <c r="L162" s="159"/>
      <c r="M162" s="136" t="s">
        <v>1069</v>
      </c>
    </row>
    <row r="163" spans="1:13" x14ac:dyDescent="0.3">
      <c r="A163" s="136" t="s">
        <v>861</v>
      </c>
      <c r="B163" s="159">
        <v>19764.295999999998</v>
      </c>
      <c r="C163" s="160">
        <f t="shared" si="8"/>
        <v>0.14801030029741716</v>
      </c>
      <c r="D163" s="159">
        <v>20081.73</v>
      </c>
      <c r="E163" s="160">
        <f t="shared" si="9"/>
        <v>0.14956746952894936</v>
      </c>
      <c r="F163" s="159">
        <v>10724.183999999999</v>
      </c>
      <c r="G163" s="160">
        <f t="shared" si="10"/>
        <v>9.2609249453132494E-2</v>
      </c>
      <c r="H163" s="159">
        <v>8844.2450000000008</v>
      </c>
      <c r="I163" s="160">
        <f t="shared" si="11"/>
        <v>7.8618008466309147E-2</v>
      </c>
      <c r="J163" s="159">
        <v>-9040.1119999999992</v>
      </c>
      <c r="K163" s="159">
        <v>-11237.484999999999</v>
      </c>
      <c r="L163" s="159"/>
      <c r="M163" s="136" t="s">
        <v>1070</v>
      </c>
    </row>
    <row r="164" spans="1:13" x14ac:dyDescent="0.3">
      <c r="A164" s="136" t="s">
        <v>862</v>
      </c>
      <c r="B164" s="159">
        <v>1093749.186</v>
      </c>
      <c r="C164" s="160">
        <f t="shared" si="8"/>
        <v>8.1908379367479416</v>
      </c>
      <c r="D164" s="159">
        <v>1252594.5649999999</v>
      </c>
      <c r="E164" s="160">
        <f t="shared" si="9"/>
        <v>9.3292460078272672</v>
      </c>
      <c r="F164" s="159">
        <v>2755715.156</v>
      </c>
      <c r="G164" s="160">
        <f t="shared" si="10"/>
        <v>23.797121748729968</v>
      </c>
      <c r="H164" s="159">
        <v>2534498.4160000002</v>
      </c>
      <c r="I164" s="160">
        <f t="shared" si="11"/>
        <v>22.529590476850782</v>
      </c>
      <c r="J164" s="159">
        <v>1661965.97</v>
      </c>
      <c r="K164" s="159">
        <v>1281903.8510000003</v>
      </c>
      <c r="L164" s="159"/>
      <c r="M164" s="136" t="s">
        <v>1071</v>
      </c>
    </row>
    <row r="165" spans="1:13" x14ac:dyDescent="0.3">
      <c r="A165" s="136" t="s">
        <v>863</v>
      </c>
      <c r="B165" s="159">
        <v>49727.368999999999</v>
      </c>
      <c r="C165" s="160">
        <f t="shared" si="8"/>
        <v>0.37239691303401212</v>
      </c>
      <c r="D165" s="159">
        <v>73249.308000000005</v>
      </c>
      <c r="E165" s="160">
        <f t="shared" si="9"/>
        <v>0.54555626643255473</v>
      </c>
      <c r="F165" s="159">
        <v>5564.5839999999998</v>
      </c>
      <c r="G165" s="160">
        <f t="shared" si="10"/>
        <v>4.8053254938455907E-2</v>
      </c>
      <c r="H165" s="159">
        <v>6843.2879999999996</v>
      </c>
      <c r="I165" s="160">
        <f t="shared" si="11"/>
        <v>6.0831159010338559E-2</v>
      </c>
      <c r="J165" s="159">
        <v>-44162.784999999996</v>
      </c>
      <c r="K165" s="159">
        <v>-66406.02</v>
      </c>
      <c r="L165" s="159"/>
      <c r="M165" s="136" t="s">
        <v>1072</v>
      </c>
    </row>
    <row r="166" spans="1:13" x14ac:dyDescent="0.3">
      <c r="A166" s="136" t="s">
        <v>864</v>
      </c>
      <c r="B166" s="159" t="s">
        <v>770</v>
      </c>
      <c r="C166" s="160" t="str">
        <f t="shared" si="8"/>
        <v>x</v>
      </c>
      <c r="D166" s="159" t="s">
        <v>765</v>
      </c>
      <c r="E166" s="160" t="str">
        <f t="shared" si="9"/>
        <v>x</v>
      </c>
      <c r="F166" s="159">
        <v>2.524</v>
      </c>
      <c r="G166" s="160">
        <f t="shared" si="10"/>
        <v>2.1796133451245002E-5</v>
      </c>
      <c r="H166" s="159">
        <v>30.722999999999999</v>
      </c>
      <c r="I166" s="160">
        <f t="shared" si="11"/>
        <v>2.7310200860677377E-4</v>
      </c>
      <c r="J166" s="159">
        <v>2.4289999999999998</v>
      </c>
      <c r="K166" s="159">
        <v>30.722999999999999</v>
      </c>
      <c r="L166" s="159"/>
      <c r="M166" s="136" t="s">
        <v>1073</v>
      </c>
    </row>
    <row r="167" spans="1:13" x14ac:dyDescent="0.3">
      <c r="A167" s="136" t="s">
        <v>741</v>
      </c>
      <c r="B167" s="159">
        <v>254.369</v>
      </c>
      <c r="C167" s="160">
        <f t="shared" si="8"/>
        <v>1.9049113652393034E-3</v>
      </c>
      <c r="D167" s="159">
        <v>6450.2539999999999</v>
      </c>
      <c r="E167" s="160">
        <f t="shared" si="9"/>
        <v>4.8041088521705237E-2</v>
      </c>
      <c r="F167" s="159">
        <v>4385.8450000000003</v>
      </c>
      <c r="G167" s="160">
        <f t="shared" si="10"/>
        <v>3.787419291461E-2</v>
      </c>
      <c r="H167" s="159">
        <v>4313.7690000000002</v>
      </c>
      <c r="I167" s="160">
        <f t="shared" si="11"/>
        <v>3.8345831415084262E-2</v>
      </c>
      <c r="J167" s="159">
        <v>4131.4760000000006</v>
      </c>
      <c r="K167" s="159">
        <v>-2136.4849999999997</v>
      </c>
      <c r="L167" s="159"/>
      <c r="M167" s="136" t="s">
        <v>954</v>
      </c>
    </row>
    <row r="168" spans="1:13" x14ac:dyDescent="0.3">
      <c r="A168" s="136" t="s">
        <v>865</v>
      </c>
      <c r="B168" s="159">
        <v>186.845</v>
      </c>
      <c r="C168" s="160">
        <f t="shared" si="8"/>
        <v>1.3992395458492886E-3</v>
      </c>
      <c r="D168" s="159">
        <v>106.217</v>
      </c>
      <c r="E168" s="160">
        <f t="shared" si="9"/>
        <v>7.9109757530633148E-4</v>
      </c>
      <c r="F168" s="159">
        <v>38.834000000000003</v>
      </c>
      <c r="G168" s="160">
        <f t="shared" si="10"/>
        <v>3.3535302949510638E-4</v>
      </c>
      <c r="H168" s="159">
        <v>29.780999999999999</v>
      </c>
      <c r="I168" s="160">
        <f t="shared" si="11"/>
        <v>2.6472840928028934E-4</v>
      </c>
      <c r="J168" s="159">
        <v>-148.011</v>
      </c>
      <c r="K168" s="159">
        <v>-76.436000000000007</v>
      </c>
      <c r="L168" s="159"/>
      <c r="M168" s="136" t="s">
        <v>1074</v>
      </c>
    </row>
    <row r="169" spans="1:13" x14ac:dyDescent="0.3">
      <c r="A169" s="136" t="s">
        <v>866</v>
      </c>
      <c r="B169" s="159" t="s">
        <v>770</v>
      </c>
      <c r="C169" s="160" t="str">
        <f t="shared" si="8"/>
        <v>x</v>
      </c>
      <c r="D169" s="159" t="s">
        <v>770</v>
      </c>
      <c r="E169" s="160" t="str">
        <f t="shared" si="9"/>
        <v>x</v>
      </c>
      <c r="F169" s="159">
        <v>23.716000000000001</v>
      </c>
      <c r="G169" s="160">
        <f t="shared" si="10"/>
        <v>2.0480075314172996E-4</v>
      </c>
      <c r="H169" s="159">
        <v>158.102</v>
      </c>
      <c r="I169" s="160">
        <f t="shared" si="11"/>
        <v>1.405395754475414E-3</v>
      </c>
      <c r="J169" s="159">
        <v>23.636000000000003</v>
      </c>
      <c r="K169" s="159">
        <v>157.88200000000001</v>
      </c>
      <c r="L169" s="159"/>
      <c r="M169" s="136" t="s">
        <v>1075</v>
      </c>
    </row>
    <row r="170" spans="1:13" x14ac:dyDescent="0.3">
      <c r="A170" s="136" t="s">
        <v>867</v>
      </c>
      <c r="B170" s="159">
        <v>5649946.9689999986</v>
      </c>
      <c r="C170" s="160">
        <f t="shared" si="8"/>
        <v>42.311162894249904</v>
      </c>
      <c r="D170" s="159">
        <v>5668101.8699999992</v>
      </c>
      <c r="E170" s="160">
        <f t="shared" si="9"/>
        <v>42.215668357666686</v>
      </c>
      <c r="F170" s="159">
        <v>1449786.18</v>
      </c>
      <c r="G170" s="160">
        <f t="shared" si="10"/>
        <v>12.519704063015336</v>
      </c>
      <c r="H170" s="159">
        <v>1506128.6950000003</v>
      </c>
      <c r="I170" s="160">
        <f t="shared" si="11"/>
        <v>13.388235908758878</v>
      </c>
      <c r="J170" s="159">
        <v>-4200160.7889999989</v>
      </c>
      <c r="K170" s="159">
        <v>-4161973.1749999989</v>
      </c>
      <c r="L170" s="159"/>
      <c r="M170" s="136" t="s">
        <v>867</v>
      </c>
    </row>
    <row r="171" spans="1:13" x14ac:dyDescent="0.3">
      <c r="A171" s="136" t="s">
        <v>730</v>
      </c>
      <c r="B171" s="159">
        <v>18955.866000000002</v>
      </c>
      <c r="C171" s="160">
        <f t="shared" si="8"/>
        <v>0.14195615260253139</v>
      </c>
      <c r="D171" s="159">
        <v>28506.128000000001</v>
      </c>
      <c r="E171" s="160">
        <f t="shared" si="9"/>
        <v>0.21231185913904482</v>
      </c>
      <c r="F171" s="159">
        <v>113102.929</v>
      </c>
      <c r="G171" s="160">
        <f t="shared" si="10"/>
        <v>0.97670623383941702</v>
      </c>
      <c r="H171" s="159">
        <v>112373.375</v>
      </c>
      <c r="I171" s="160">
        <f t="shared" si="11"/>
        <v>0.99890617538724125</v>
      </c>
      <c r="J171" s="159">
        <v>94147.062999999995</v>
      </c>
      <c r="K171" s="159">
        <v>83867.247000000003</v>
      </c>
      <c r="L171" s="159"/>
      <c r="M171" s="136" t="s">
        <v>943</v>
      </c>
    </row>
    <row r="172" spans="1:13" x14ac:dyDescent="0.3">
      <c r="A172" s="136" t="s">
        <v>868</v>
      </c>
      <c r="B172" s="159">
        <v>6.2779999999999996</v>
      </c>
      <c r="C172" s="160">
        <f t="shared" si="8"/>
        <v>4.7014508650709586E-5</v>
      </c>
      <c r="D172" s="159">
        <v>12.994999999999999</v>
      </c>
      <c r="E172" s="160">
        <f t="shared" si="9"/>
        <v>9.6785947551764553E-5</v>
      </c>
      <c r="F172" s="159">
        <v>923.59199999999998</v>
      </c>
      <c r="G172" s="160">
        <f t="shared" si="10"/>
        <v>7.9757268171562097E-3</v>
      </c>
      <c r="H172" s="159">
        <v>723.20899999999995</v>
      </c>
      <c r="I172" s="160">
        <f t="shared" si="11"/>
        <v>6.4287286574389287E-3</v>
      </c>
      <c r="J172" s="159">
        <v>917.31399999999996</v>
      </c>
      <c r="K172" s="159">
        <v>710.21399999999994</v>
      </c>
      <c r="L172" s="159"/>
      <c r="M172" s="136" t="s">
        <v>1076</v>
      </c>
    </row>
    <row r="173" spans="1:13" x14ac:dyDescent="0.3">
      <c r="A173" s="136" t="s">
        <v>869</v>
      </c>
      <c r="B173" s="159">
        <v>295.82799999999997</v>
      </c>
      <c r="C173" s="160">
        <f t="shared" si="8"/>
        <v>2.2153883506088111E-3</v>
      </c>
      <c r="D173" s="159">
        <v>219.023</v>
      </c>
      <c r="E173" s="160">
        <f t="shared" si="9"/>
        <v>1.6312696106679592E-3</v>
      </c>
      <c r="F173" s="159">
        <v>3202.9360000000001</v>
      </c>
      <c r="G173" s="160">
        <f t="shared" si="10"/>
        <v>2.7659120638588296E-2</v>
      </c>
      <c r="H173" s="159">
        <v>2659.05</v>
      </c>
      <c r="I173" s="160">
        <f t="shared" si="11"/>
        <v>2.3636750837673463E-2</v>
      </c>
      <c r="J173" s="159">
        <v>2907.1080000000002</v>
      </c>
      <c r="K173" s="159">
        <v>2440.027</v>
      </c>
      <c r="L173" s="159"/>
      <c r="M173" s="136" t="s">
        <v>1077</v>
      </c>
    </row>
    <row r="174" spans="1:13" x14ac:dyDescent="0.3">
      <c r="A174" s="136" t="s">
        <v>870</v>
      </c>
      <c r="B174" s="159">
        <v>336307.61700000003</v>
      </c>
      <c r="C174" s="160">
        <f t="shared" si="8"/>
        <v>2.518530960297233</v>
      </c>
      <c r="D174" s="159">
        <v>275779.23499999999</v>
      </c>
      <c r="E174" s="160">
        <f t="shared" si="9"/>
        <v>2.0539865005444984</v>
      </c>
      <c r="F174" s="159">
        <v>3237.0059999999999</v>
      </c>
      <c r="G174" s="160">
        <f t="shared" si="10"/>
        <v>2.7953333897971784E-2</v>
      </c>
      <c r="H174" s="159">
        <v>2513.902</v>
      </c>
      <c r="I174" s="160">
        <f t="shared" si="11"/>
        <v>2.2346505407694096E-2</v>
      </c>
      <c r="J174" s="159">
        <v>-333070.61100000003</v>
      </c>
      <c r="K174" s="159">
        <v>-273265.33299999998</v>
      </c>
      <c r="L174" s="159"/>
      <c r="M174" s="136" t="s">
        <v>1078</v>
      </c>
    </row>
    <row r="175" spans="1:13" x14ac:dyDescent="0.3">
      <c r="A175" s="136" t="s">
        <v>871</v>
      </c>
      <c r="B175" s="159">
        <v>51034.107000000004</v>
      </c>
      <c r="C175" s="160">
        <f t="shared" si="8"/>
        <v>0.38218277557068159</v>
      </c>
      <c r="D175" s="159">
        <v>58775.245000000003</v>
      </c>
      <c r="E175" s="160">
        <f t="shared" si="9"/>
        <v>0.43775435012790403</v>
      </c>
      <c r="F175" s="159">
        <v>10633.514999999999</v>
      </c>
      <c r="G175" s="160">
        <f t="shared" si="10"/>
        <v>9.1826272581543383E-2</v>
      </c>
      <c r="H175" s="159">
        <v>2282.4839999999999</v>
      </c>
      <c r="I175" s="160">
        <f t="shared" si="11"/>
        <v>2.0289391173154425E-2</v>
      </c>
      <c r="J175" s="159">
        <v>-40400.592000000004</v>
      </c>
      <c r="K175" s="159">
        <v>-56492.761000000006</v>
      </c>
      <c r="L175" s="159"/>
      <c r="M175" s="136" t="s">
        <v>1079</v>
      </c>
    </row>
    <row r="176" spans="1:13" x14ac:dyDescent="0.3">
      <c r="A176" s="136" t="s">
        <v>872</v>
      </c>
      <c r="B176" s="159">
        <v>242.51</v>
      </c>
      <c r="C176" s="160">
        <f t="shared" si="8"/>
        <v>1.816102021803693E-3</v>
      </c>
      <c r="D176" s="159">
        <v>174.35599999999999</v>
      </c>
      <c r="E176" s="160">
        <f t="shared" si="9"/>
        <v>1.2985925872516708E-3</v>
      </c>
      <c r="F176" s="159">
        <v>3184.3090000000002</v>
      </c>
      <c r="G176" s="160">
        <f t="shared" si="10"/>
        <v>2.749826620998436E-2</v>
      </c>
      <c r="H176" s="159">
        <v>2732.549</v>
      </c>
      <c r="I176" s="160">
        <f t="shared" si="11"/>
        <v>2.4290096036078217E-2</v>
      </c>
      <c r="J176" s="159">
        <v>2941.799</v>
      </c>
      <c r="K176" s="159">
        <v>2558.1930000000002</v>
      </c>
      <c r="L176" s="159"/>
      <c r="M176" s="136" t="s">
        <v>1080</v>
      </c>
    </row>
    <row r="177" spans="1:13" x14ac:dyDescent="0.3">
      <c r="A177" s="136" t="s">
        <v>873</v>
      </c>
      <c r="B177" s="159" t="s">
        <v>770</v>
      </c>
      <c r="C177" s="160" t="str">
        <f t="shared" si="8"/>
        <v>x</v>
      </c>
      <c r="D177" s="159">
        <v>2.6389999999999998</v>
      </c>
      <c r="E177" s="160">
        <f t="shared" si="9"/>
        <v>1.9655107009550341E-5</v>
      </c>
      <c r="F177" s="159">
        <v>290.94</v>
      </c>
      <c r="G177" s="160">
        <f t="shared" si="10"/>
        <v>2.512427522307932E-3</v>
      </c>
      <c r="H177" s="159">
        <v>18.388000000000002</v>
      </c>
      <c r="I177" s="160">
        <f t="shared" si="11"/>
        <v>1.6345408112037745E-4</v>
      </c>
      <c r="J177" s="159">
        <v>290.923</v>
      </c>
      <c r="K177" s="159">
        <v>15.749000000000002</v>
      </c>
      <c r="L177" s="159"/>
      <c r="M177" s="136" t="s">
        <v>1081</v>
      </c>
    </row>
    <row r="178" spans="1:13" x14ac:dyDescent="0.3">
      <c r="A178" s="136" t="s">
        <v>874</v>
      </c>
      <c r="B178" s="159" t="s">
        <v>770</v>
      </c>
      <c r="C178" s="160" t="str">
        <f t="shared" si="8"/>
        <v>x</v>
      </c>
      <c r="D178" s="159">
        <v>0.84</v>
      </c>
      <c r="E178" s="160">
        <f t="shared" si="9"/>
        <v>6.2562674831459967E-6</v>
      </c>
      <c r="F178" s="159" t="s">
        <v>765</v>
      </c>
      <c r="G178" s="160" t="str">
        <f t="shared" si="10"/>
        <v>x</v>
      </c>
      <c r="H178" s="159">
        <v>6.9489999999999998</v>
      </c>
      <c r="I178" s="160">
        <f t="shared" si="11"/>
        <v>6.1770851082526801E-5</v>
      </c>
      <c r="J178" s="159" t="s">
        <v>770</v>
      </c>
      <c r="K178" s="159">
        <v>6.109</v>
      </c>
      <c r="L178" s="159"/>
      <c r="M178" s="136" t="s">
        <v>1082</v>
      </c>
    </row>
    <row r="179" spans="1:13" x14ac:dyDescent="0.3">
      <c r="A179" s="136" t="s">
        <v>875</v>
      </c>
      <c r="B179" s="159">
        <v>2450486.7400000002</v>
      </c>
      <c r="C179" s="160">
        <f t="shared" si="8"/>
        <v>18.351135717773044</v>
      </c>
      <c r="D179" s="159">
        <v>2727575.719</v>
      </c>
      <c r="E179" s="160">
        <f t="shared" si="9"/>
        <v>20.314813426902695</v>
      </c>
      <c r="F179" s="159">
        <v>297313.74099999998</v>
      </c>
      <c r="G179" s="160">
        <f t="shared" si="10"/>
        <v>2.5674682946612091</v>
      </c>
      <c r="H179" s="159">
        <v>293711.15299999999</v>
      </c>
      <c r="I179" s="160">
        <f t="shared" si="11"/>
        <v>2.6108487398532514</v>
      </c>
      <c r="J179" s="159">
        <v>-2153172.9990000003</v>
      </c>
      <c r="K179" s="159">
        <v>-2433864.5660000001</v>
      </c>
      <c r="L179" s="159"/>
      <c r="M179" s="136" t="s">
        <v>1083</v>
      </c>
    </row>
    <row r="180" spans="1:13" x14ac:dyDescent="0.3">
      <c r="A180" s="136" t="s">
        <v>876</v>
      </c>
      <c r="B180" s="159">
        <v>8220.482</v>
      </c>
      <c r="C180" s="160">
        <f t="shared" si="8"/>
        <v>6.1561312854731202E-2</v>
      </c>
      <c r="D180" s="159">
        <v>4254.607</v>
      </c>
      <c r="E180" s="160">
        <f t="shared" si="9"/>
        <v>3.1688046937696834E-2</v>
      </c>
      <c r="F180" s="159">
        <v>7761.6790000000001</v>
      </c>
      <c r="G180" s="160">
        <f t="shared" si="10"/>
        <v>6.7026383236816894E-2</v>
      </c>
      <c r="H180" s="159">
        <v>6142.21</v>
      </c>
      <c r="I180" s="160">
        <f t="shared" si="11"/>
        <v>5.4599156602044459E-2</v>
      </c>
      <c r="J180" s="159">
        <v>-458.80299999999988</v>
      </c>
      <c r="K180" s="159">
        <v>1887.6030000000001</v>
      </c>
      <c r="L180" s="159"/>
      <c r="M180" s="136" t="s">
        <v>1084</v>
      </c>
    </row>
    <row r="181" spans="1:13" x14ac:dyDescent="0.3">
      <c r="A181" s="136" t="s">
        <v>877</v>
      </c>
      <c r="B181" s="159">
        <v>43434.481</v>
      </c>
      <c r="C181" s="160">
        <f t="shared" si="8"/>
        <v>0.32527091155042709</v>
      </c>
      <c r="D181" s="159">
        <v>44870.720999999998</v>
      </c>
      <c r="E181" s="160">
        <f t="shared" si="9"/>
        <v>0.33419432468763832</v>
      </c>
      <c r="F181" s="159">
        <v>50379.004000000001</v>
      </c>
      <c r="G181" s="160">
        <f t="shared" si="10"/>
        <v>0.43505051280697538</v>
      </c>
      <c r="H181" s="159">
        <v>49759.485000000001</v>
      </c>
      <c r="I181" s="160">
        <f t="shared" si="11"/>
        <v>0.4423205839513924</v>
      </c>
      <c r="J181" s="159">
        <v>6944.523000000001</v>
      </c>
      <c r="K181" s="159">
        <v>4888.7640000000029</v>
      </c>
      <c r="L181" s="159"/>
      <c r="M181" s="136" t="s">
        <v>1085</v>
      </c>
    </row>
    <row r="182" spans="1:13" x14ac:dyDescent="0.3">
      <c r="A182" s="136" t="s">
        <v>878</v>
      </c>
      <c r="B182" s="159">
        <v>51540.945</v>
      </c>
      <c r="C182" s="160">
        <f t="shared" si="8"/>
        <v>0.38597836963495502</v>
      </c>
      <c r="D182" s="159">
        <v>83481.472999999998</v>
      </c>
      <c r="E182" s="160">
        <f t="shared" si="9"/>
        <v>0.62176479163694109</v>
      </c>
      <c r="F182" s="159">
        <v>7614.4759999999997</v>
      </c>
      <c r="G182" s="160">
        <f t="shared" si="10"/>
        <v>6.5755204063907391E-2</v>
      </c>
      <c r="H182" s="159">
        <v>5965.9359999999997</v>
      </c>
      <c r="I182" s="160">
        <f t="shared" si="11"/>
        <v>5.3032226827440722E-2</v>
      </c>
      <c r="J182" s="159">
        <v>-43926.468999999997</v>
      </c>
      <c r="K182" s="159">
        <v>-77515.536999999997</v>
      </c>
      <c r="L182" s="159"/>
      <c r="M182" s="136" t="s">
        <v>1086</v>
      </c>
    </row>
    <row r="183" spans="1:13" x14ac:dyDescent="0.3">
      <c r="A183" s="136" t="s">
        <v>879</v>
      </c>
      <c r="B183" s="159">
        <v>33413.338000000003</v>
      </c>
      <c r="C183" s="160">
        <f t="shared" si="8"/>
        <v>0.25022485958109009</v>
      </c>
      <c r="D183" s="159">
        <v>37386.218999999997</v>
      </c>
      <c r="E183" s="160">
        <f t="shared" si="9"/>
        <v>0.27845022172318457</v>
      </c>
      <c r="F183" s="159">
        <v>166165.64300000001</v>
      </c>
      <c r="G183" s="160">
        <f t="shared" si="10"/>
        <v>1.434932064120418</v>
      </c>
      <c r="H183" s="159">
        <v>195719.54500000001</v>
      </c>
      <c r="I183" s="160">
        <f t="shared" si="11"/>
        <v>1.7397845543437767</v>
      </c>
      <c r="J183" s="159">
        <v>132752.30499999999</v>
      </c>
      <c r="K183" s="159">
        <v>158333.326</v>
      </c>
      <c r="L183" s="159"/>
      <c r="M183" s="136" t="s">
        <v>1087</v>
      </c>
    </row>
    <row r="184" spans="1:13" x14ac:dyDescent="0.3">
      <c r="A184" s="136" t="s">
        <v>880</v>
      </c>
      <c r="B184" s="159">
        <v>557359.01</v>
      </c>
      <c r="C184" s="160">
        <f t="shared" si="8"/>
        <v>4.1739343735578105</v>
      </c>
      <c r="D184" s="159">
        <v>499628.63400000002</v>
      </c>
      <c r="E184" s="160">
        <f t="shared" si="9"/>
        <v>3.721202829217682</v>
      </c>
      <c r="F184" s="159">
        <v>76702.046000000002</v>
      </c>
      <c r="G184" s="160">
        <f t="shared" si="10"/>
        <v>0.66236451291582132</v>
      </c>
      <c r="H184" s="159">
        <v>90863.41</v>
      </c>
      <c r="I184" s="160">
        <f t="shared" si="11"/>
        <v>0.80770041271558157</v>
      </c>
      <c r="J184" s="159">
        <v>-480656.96400000004</v>
      </c>
      <c r="K184" s="159">
        <v>-408765.22400000005</v>
      </c>
      <c r="L184" s="159"/>
      <c r="M184" s="136" t="s">
        <v>1088</v>
      </c>
    </row>
    <row r="185" spans="1:13" x14ac:dyDescent="0.3">
      <c r="A185" s="136" t="s">
        <v>735</v>
      </c>
      <c r="B185" s="159">
        <v>3.9220000000000002</v>
      </c>
      <c r="C185" s="160">
        <f t="shared" si="8"/>
        <v>2.9370962556241322E-5</v>
      </c>
      <c r="D185" s="159">
        <v>3.3319999999999999</v>
      </c>
      <c r="E185" s="160">
        <f t="shared" si="9"/>
        <v>2.4816527683145786E-5</v>
      </c>
      <c r="F185" s="159">
        <v>18852.569</v>
      </c>
      <c r="G185" s="160">
        <f t="shared" si="10"/>
        <v>0.16280234145119038</v>
      </c>
      <c r="H185" s="159">
        <v>9953.0930000000008</v>
      </c>
      <c r="I185" s="160">
        <f t="shared" si="11"/>
        <v>8.8474748239104908E-2</v>
      </c>
      <c r="J185" s="159">
        <v>18848.647000000001</v>
      </c>
      <c r="K185" s="159">
        <v>9949.7610000000004</v>
      </c>
      <c r="L185" s="159"/>
      <c r="M185" s="136" t="s">
        <v>948</v>
      </c>
    </row>
    <row r="186" spans="1:13" x14ac:dyDescent="0.3">
      <c r="A186" s="136" t="s">
        <v>736</v>
      </c>
      <c r="B186" s="159">
        <v>65.451999999999998</v>
      </c>
      <c r="C186" s="160">
        <f t="shared" si="8"/>
        <v>4.9015508445464221E-4</v>
      </c>
      <c r="D186" s="159">
        <v>389.59</v>
      </c>
      <c r="E186" s="160">
        <f t="shared" si="9"/>
        <v>2.9016419628081535E-3</v>
      </c>
      <c r="F186" s="159">
        <v>1120.1990000000001</v>
      </c>
      <c r="G186" s="160">
        <f t="shared" si="10"/>
        <v>9.6735368050519816E-3</v>
      </c>
      <c r="H186" s="159">
        <v>1585.6759999999999</v>
      </c>
      <c r="I186" s="160">
        <f t="shared" si="11"/>
        <v>1.4095345526138548E-2</v>
      </c>
      <c r="J186" s="159">
        <v>1054.7470000000001</v>
      </c>
      <c r="K186" s="159">
        <v>1196.086</v>
      </c>
      <c r="L186" s="159"/>
      <c r="M186" s="136" t="s">
        <v>949</v>
      </c>
    </row>
    <row r="187" spans="1:13" x14ac:dyDescent="0.3">
      <c r="A187" s="136" t="s">
        <v>881</v>
      </c>
      <c r="B187" s="159">
        <v>1401.075</v>
      </c>
      <c r="C187" s="160">
        <f t="shared" si="8"/>
        <v>1.0492330791301839E-2</v>
      </c>
      <c r="D187" s="159">
        <v>1582.537</v>
      </c>
      <c r="E187" s="160">
        <f t="shared" si="9"/>
        <v>1.178663663568502E-2</v>
      </c>
      <c r="F187" s="159">
        <v>24538.437000000002</v>
      </c>
      <c r="G187" s="160">
        <f t="shared" si="10"/>
        <v>0.21190295068818071</v>
      </c>
      <c r="H187" s="159">
        <v>23495.771000000001</v>
      </c>
      <c r="I187" s="160">
        <f t="shared" si="11"/>
        <v>0.20885793229387709</v>
      </c>
      <c r="J187" s="159">
        <v>23137.362000000001</v>
      </c>
      <c r="K187" s="159">
        <v>21913.234</v>
      </c>
      <c r="L187" s="159"/>
      <c r="M187" s="136" t="s">
        <v>1089</v>
      </c>
    </row>
    <row r="188" spans="1:13" x14ac:dyDescent="0.3">
      <c r="A188" s="136" t="s">
        <v>882</v>
      </c>
      <c r="B188" s="159">
        <v>263557.89799999999</v>
      </c>
      <c r="C188" s="160">
        <f t="shared" si="8"/>
        <v>1.9737249244160298</v>
      </c>
      <c r="D188" s="159">
        <v>209269.38500000001</v>
      </c>
      <c r="E188" s="160">
        <f t="shared" si="9"/>
        <v>1.5586252959445961</v>
      </c>
      <c r="F188" s="159">
        <v>143759.23499999999</v>
      </c>
      <c r="G188" s="160">
        <f t="shared" si="10"/>
        <v>1.2414403608989266</v>
      </c>
      <c r="H188" s="159">
        <v>143578.389</v>
      </c>
      <c r="I188" s="160">
        <f t="shared" si="11"/>
        <v>1.2762928889895098</v>
      </c>
      <c r="J188" s="159">
        <v>-119798.663</v>
      </c>
      <c r="K188" s="159">
        <v>-65690.996000000014</v>
      </c>
      <c r="L188" s="159"/>
      <c r="M188" s="136" t="s">
        <v>1090</v>
      </c>
    </row>
    <row r="189" spans="1:13" x14ac:dyDescent="0.3">
      <c r="A189" s="136" t="s">
        <v>883</v>
      </c>
      <c r="B189" s="159">
        <v>67.25</v>
      </c>
      <c r="C189" s="160">
        <f t="shared" si="8"/>
        <v>5.0361989594778912E-4</v>
      </c>
      <c r="D189" s="159">
        <v>64.460999999999999</v>
      </c>
      <c r="E189" s="160">
        <f t="shared" si="9"/>
        <v>4.8010149789413589E-4</v>
      </c>
      <c r="F189" s="159">
        <v>1605.22</v>
      </c>
      <c r="G189" s="160">
        <f t="shared" si="10"/>
        <v>1.3861960910700277E-2</v>
      </c>
      <c r="H189" s="159">
        <v>3018.0709999999999</v>
      </c>
      <c r="I189" s="160">
        <f t="shared" si="11"/>
        <v>2.6828149992443914E-2</v>
      </c>
      <c r="J189" s="159">
        <v>1537.97</v>
      </c>
      <c r="K189" s="159">
        <v>2953.61</v>
      </c>
      <c r="L189" s="159"/>
      <c r="M189" s="136" t="s">
        <v>1091</v>
      </c>
    </row>
    <row r="190" spans="1:13" x14ac:dyDescent="0.3">
      <c r="A190" s="136" t="s">
        <v>884</v>
      </c>
      <c r="B190" s="159">
        <v>5111.5860000000002</v>
      </c>
      <c r="C190" s="160">
        <f t="shared" si="8"/>
        <v>3.8279500512240536E-2</v>
      </c>
      <c r="D190" s="159">
        <v>9355.9660000000003</v>
      </c>
      <c r="E190" s="160">
        <f t="shared" si="9"/>
        <v>6.96826498324042E-2</v>
      </c>
      <c r="F190" s="159">
        <v>604.94899999999996</v>
      </c>
      <c r="G190" s="160">
        <f t="shared" si="10"/>
        <v>5.2240685955614943E-3</v>
      </c>
      <c r="H190" s="159">
        <v>3448.7049999999999</v>
      </c>
      <c r="I190" s="160">
        <f t="shared" si="11"/>
        <v>3.0656129368623625E-2</v>
      </c>
      <c r="J190" s="159">
        <v>-4506.6370000000006</v>
      </c>
      <c r="K190" s="159">
        <v>-5907.2610000000004</v>
      </c>
      <c r="L190" s="159"/>
      <c r="M190" s="136" t="s">
        <v>1092</v>
      </c>
    </row>
    <row r="191" spans="1:13" x14ac:dyDescent="0.3">
      <c r="A191" s="136" t="s">
        <v>885</v>
      </c>
      <c r="B191" s="159" t="s">
        <v>770</v>
      </c>
      <c r="C191" s="160" t="str">
        <f t="shared" si="8"/>
        <v>x</v>
      </c>
      <c r="D191" s="159" t="s">
        <v>765</v>
      </c>
      <c r="E191" s="160" t="str">
        <f t="shared" si="9"/>
        <v>x</v>
      </c>
      <c r="F191" s="159" t="s">
        <v>765</v>
      </c>
      <c r="G191" s="160" t="str">
        <f t="shared" si="10"/>
        <v>x</v>
      </c>
      <c r="H191" s="159" t="s">
        <v>765</v>
      </c>
      <c r="I191" s="160" t="str">
        <f t="shared" si="11"/>
        <v>x</v>
      </c>
      <c r="J191" s="159" t="s">
        <v>770</v>
      </c>
      <c r="K191" s="159" t="s">
        <v>765</v>
      </c>
      <c r="L191" s="159"/>
      <c r="M191" s="136" t="s">
        <v>1093</v>
      </c>
    </row>
    <row r="192" spans="1:13" x14ac:dyDescent="0.3">
      <c r="A192" s="136" t="s">
        <v>886</v>
      </c>
      <c r="B192" s="159">
        <v>416222.30599999998</v>
      </c>
      <c r="C192" s="160">
        <f t="shared" si="8"/>
        <v>3.1169938206523247</v>
      </c>
      <c r="D192" s="159">
        <v>410965.24099999998</v>
      </c>
      <c r="E192" s="160">
        <f t="shared" si="9"/>
        <v>3.0608434213947122</v>
      </c>
      <c r="F192" s="159">
        <v>88038.024000000005</v>
      </c>
      <c r="G192" s="160">
        <f t="shared" si="10"/>
        <v>0.76025694131850652</v>
      </c>
      <c r="H192" s="159">
        <v>79260.08</v>
      </c>
      <c r="I192" s="160">
        <f t="shared" si="11"/>
        <v>0.70455642516465111</v>
      </c>
      <c r="J192" s="159">
        <v>-328184.28200000001</v>
      </c>
      <c r="K192" s="159">
        <v>-331705.16099999996</v>
      </c>
      <c r="L192" s="159"/>
      <c r="M192" s="136" t="s">
        <v>1094</v>
      </c>
    </row>
    <row r="193" spans="1:13" x14ac:dyDescent="0.3">
      <c r="A193" s="136" t="s">
        <v>737</v>
      </c>
      <c r="B193" s="159">
        <v>11613.58</v>
      </c>
      <c r="C193" s="160">
        <f t="shared" si="8"/>
        <v>8.6971449088198136E-2</v>
      </c>
      <c r="D193" s="159">
        <v>77735.031000000003</v>
      </c>
      <c r="E193" s="160">
        <f t="shared" si="9"/>
        <v>0.57896565088886431</v>
      </c>
      <c r="F193" s="159">
        <v>22733.231</v>
      </c>
      <c r="G193" s="160">
        <f t="shared" si="10"/>
        <v>0.19631400025910453</v>
      </c>
      <c r="H193" s="159">
        <v>23801.210999999999</v>
      </c>
      <c r="I193" s="160">
        <f t="shared" si="11"/>
        <v>0.21157304076339026</v>
      </c>
      <c r="J193" s="159">
        <v>11119.651</v>
      </c>
      <c r="K193" s="159">
        <v>-53933.820000000007</v>
      </c>
      <c r="L193" s="159"/>
      <c r="M193" s="136" t="s">
        <v>950</v>
      </c>
    </row>
    <row r="194" spans="1:13" x14ac:dyDescent="0.3">
      <c r="A194" s="136" t="s">
        <v>887</v>
      </c>
      <c r="B194" s="159">
        <v>1396.7439999999999</v>
      </c>
      <c r="C194" s="160">
        <f t="shared" si="8"/>
        <v>1.0459896921125632E-2</v>
      </c>
      <c r="D194" s="159">
        <v>3910.9769999999999</v>
      </c>
      <c r="E194" s="160">
        <f t="shared" si="9"/>
        <v>2.9128712181466527E-2</v>
      </c>
      <c r="F194" s="159">
        <v>5462.2870000000003</v>
      </c>
      <c r="G194" s="160">
        <f t="shared" si="10"/>
        <v>4.7169863867274453E-2</v>
      </c>
      <c r="H194" s="159">
        <v>6890.8950000000004</v>
      </c>
      <c r="I194" s="160">
        <f t="shared" si="11"/>
        <v>6.1254345786491374E-2</v>
      </c>
      <c r="J194" s="159">
        <v>4065.5430000000006</v>
      </c>
      <c r="K194" s="159">
        <v>2979.9180000000006</v>
      </c>
      <c r="L194" s="159"/>
      <c r="M194" s="136" t="s">
        <v>1095</v>
      </c>
    </row>
    <row r="195" spans="1:13" x14ac:dyDescent="0.3">
      <c r="A195" s="136" t="s">
        <v>888</v>
      </c>
      <c r="B195" s="159">
        <v>7266.5959999999995</v>
      </c>
      <c r="C195" s="160">
        <f t="shared" si="8"/>
        <v>5.4417878385347514E-2</v>
      </c>
      <c r="D195" s="159">
        <v>6159.2259999999997</v>
      </c>
      <c r="E195" s="160">
        <f t="shared" si="9"/>
        <v>4.5873530172794511E-2</v>
      </c>
      <c r="F195" s="159">
        <v>276.74099999999999</v>
      </c>
      <c r="G195" s="160">
        <f t="shared" si="10"/>
        <v>2.3898113183165584E-3</v>
      </c>
      <c r="H195" s="159">
        <v>414.185</v>
      </c>
      <c r="I195" s="160">
        <f t="shared" si="11"/>
        <v>3.6817613981315819E-3</v>
      </c>
      <c r="J195" s="159">
        <v>-6989.8549999999996</v>
      </c>
      <c r="K195" s="159">
        <v>-5745.0409999999993</v>
      </c>
      <c r="L195" s="159"/>
      <c r="M195" s="136" t="s">
        <v>1096</v>
      </c>
    </row>
    <row r="196" spans="1:13" x14ac:dyDescent="0.3">
      <c r="A196" s="136" t="s">
        <v>889</v>
      </c>
      <c r="B196" s="159">
        <v>4938.2709999999997</v>
      </c>
      <c r="C196" s="160">
        <f t="shared" si="8"/>
        <v>3.6981584047315753E-2</v>
      </c>
      <c r="D196" s="159">
        <v>8638.643</v>
      </c>
      <c r="E196" s="160">
        <f t="shared" si="9"/>
        <v>6.4340072975484275E-2</v>
      </c>
      <c r="F196" s="159">
        <v>14514.019</v>
      </c>
      <c r="G196" s="160">
        <f t="shared" si="10"/>
        <v>0.12533656697222884</v>
      </c>
      <c r="H196" s="159">
        <v>14874.985000000001</v>
      </c>
      <c r="I196" s="160">
        <f t="shared" si="11"/>
        <v>0.13222628914805296</v>
      </c>
      <c r="J196" s="159">
        <v>9575.7479999999996</v>
      </c>
      <c r="K196" s="159">
        <v>6236.3420000000006</v>
      </c>
      <c r="L196" s="159"/>
      <c r="M196" s="136" t="s">
        <v>1097</v>
      </c>
    </row>
    <row r="197" spans="1:13" x14ac:dyDescent="0.3">
      <c r="A197" s="136" t="s">
        <v>890</v>
      </c>
      <c r="B197" s="159">
        <v>7531.808</v>
      </c>
      <c r="C197" s="160">
        <f t="shared" si="8"/>
        <v>5.6403990501988487E-2</v>
      </c>
      <c r="D197" s="159">
        <v>6977.0659999999998</v>
      </c>
      <c r="E197" s="160">
        <f t="shared" si="9"/>
        <v>5.1964751361385127E-2</v>
      </c>
      <c r="F197" s="159">
        <v>9453.7839999999997</v>
      </c>
      <c r="G197" s="160">
        <f t="shared" si="10"/>
        <v>8.1638644090033588E-2</v>
      </c>
      <c r="H197" s="159">
        <v>9208.58</v>
      </c>
      <c r="I197" s="160">
        <f t="shared" si="11"/>
        <v>8.1856644677152771E-2</v>
      </c>
      <c r="J197" s="159">
        <v>1921.9759999999997</v>
      </c>
      <c r="K197" s="159">
        <v>2231.5140000000001</v>
      </c>
      <c r="L197" s="159"/>
      <c r="M197" s="136" t="s">
        <v>1098</v>
      </c>
    </row>
    <row r="198" spans="1:13" x14ac:dyDescent="0.3">
      <c r="A198" s="136" t="s">
        <v>891</v>
      </c>
      <c r="B198" s="159">
        <v>11714.107</v>
      </c>
      <c r="C198" s="160">
        <f t="shared" si="8"/>
        <v>8.7724272839572764E-2</v>
      </c>
      <c r="D198" s="159">
        <v>19202.173999999999</v>
      </c>
      <c r="E198" s="160">
        <f t="shared" si="9"/>
        <v>0.14301659143084702</v>
      </c>
      <c r="F198" s="159">
        <v>188.268</v>
      </c>
      <c r="G198" s="160">
        <f t="shared" si="10"/>
        <v>1.6257981190962736E-3</v>
      </c>
      <c r="H198" s="159">
        <v>309.54399999999998</v>
      </c>
      <c r="I198" s="160">
        <f t="shared" si="11"/>
        <v>2.7515896283623075E-3</v>
      </c>
      <c r="J198" s="159">
        <v>-11525.839</v>
      </c>
      <c r="K198" s="159">
        <v>-18892.629999999997</v>
      </c>
      <c r="L198" s="159"/>
      <c r="M198" s="136" t="s">
        <v>1099</v>
      </c>
    </row>
    <row r="199" spans="1:13" x14ac:dyDescent="0.3">
      <c r="A199" s="136" t="s">
        <v>892</v>
      </c>
      <c r="B199" s="159">
        <v>36.122</v>
      </c>
      <c r="C199" s="160">
        <f t="shared" si="8"/>
        <v>2.7050941087622366E-4</v>
      </c>
      <c r="D199" s="159">
        <v>35.856999999999999</v>
      </c>
      <c r="E199" s="160">
        <f t="shared" si="9"/>
        <v>2.6706069421805479E-4</v>
      </c>
      <c r="F199" s="159">
        <v>467.767</v>
      </c>
      <c r="G199" s="160">
        <f t="shared" si="10"/>
        <v>4.0394262900509195E-3</v>
      </c>
      <c r="H199" s="159">
        <v>411.35700000000003</v>
      </c>
      <c r="I199" s="160">
        <f t="shared" si="11"/>
        <v>3.6566228218096095E-3</v>
      </c>
      <c r="J199" s="159">
        <v>431.64499999999998</v>
      </c>
      <c r="K199" s="159">
        <v>375.5</v>
      </c>
      <c r="L199" s="159"/>
      <c r="M199" s="136" t="s">
        <v>1100</v>
      </c>
    </row>
    <row r="200" spans="1:13" x14ac:dyDescent="0.3">
      <c r="A200" s="136" t="s">
        <v>893</v>
      </c>
      <c r="B200" s="159">
        <v>324.53899999999999</v>
      </c>
      <c r="C200" s="160">
        <f t="shared" si="8"/>
        <v>2.4303984745130043E-3</v>
      </c>
      <c r="D200" s="159">
        <v>146.92699999999999</v>
      </c>
      <c r="E200" s="160">
        <f t="shared" si="9"/>
        <v>1.0943031101145141E-3</v>
      </c>
      <c r="F200" s="159">
        <v>12608.261</v>
      </c>
      <c r="G200" s="160">
        <f t="shared" si="10"/>
        <v>0.10887929451035172</v>
      </c>
      <c r="H200" s="159">
        <v>10897.587</v>
      </c>
      <c r="I200" s="160">
        <f t="shared" si="11"/>
        <v>9.6870517158710603E-2</v>
      </c>
      <c r="J200" s="159">
        <v>12283.722</v>
      </c>
      <c r="K200" s="159">
        <v>10750.66</v>
      </c>
      <c r="L200" s="159"/>
      <c r="M200" s="136" t="s">
        <v>1101</v>
      </c>
    </row>
    <row r="201" spans="1:13" x14ac:dyDescent="0.3">
      <c r="A201" s="136" t="s">
        <v>894</v>
      </c>
      <c r="B201" s="159">
        <v>85.611000000000004</v>
      </c>
      <c r="C201" s="160">
        <f t="shared" si="8"/>
        <v>6.4112123289198773E-4</v>
      </c>
      <c r="D201" s="159">
        <v>88.631</v>
      </c>
      <c r="E201" s="160">
        <f t="shared" si="9"/>
        <v>6.6011814678418193E-4</v>
      </c>
      <c r="F201" s="159">
        <v>2140.4059999999999</v>
      </c>
      <c r="G201" s="160">
        <f t="shared" si="10"/>
        <v>1.8483587486468112E-2</v>
      </c>
      <c r="H201" s="159">
        <v>358.53399999999999</v>
      </c>
      <c r="I201" s="160">
        <f t="shared" si="11"/>
        <v>3.1870701283670541E-3</v>
      </c>
      <c r="J201" s="159">
        <v>2054.7950000000001</v>
      </c>
      <c r="K201" s="159">
        <v>269.90300000000002</v>
      </c>
      <c r="L201" s="159"/>
      <c r="M201" s="136" t="s">
        <v>1102</v>
      </c>
    </row>
    <row r="202" spans="1:13" x14ac:dyDescent="0.3">
      <c r="A202" s="136" t="s">
        <v>895</v>
      </c>
      <c r="B202" s="159">
        <v>55936.896999999997</v>
      </c>
      <c r="C202" s="160">
        <f t="shared" si="8"/>
        <v>0.41889865050977243</v>
      </c>
      <c r="D202" s="159">
        <v>47652.536</v>
      </c>
      <c r="E202" s="160">
        <f t="shared" si="9"/>
        <v>0.35491310888838573</v>
      </c>
      <c r="F202" s="159">
        <v>12211.17</v>
      </c>
      <c r="G202" s="160">
        <f t="shared" si="10"/>
        <v>0.10545019449914399</v>
      </c>
      <c r="H202" s="159">
        <v>18358.157999999999</v>
      </c>
      <c r="I202" s="160">
        <f t="shared" si="11"/>
        <v>0.16318881047165029</v>
      </c>
      <c r="J202" s="159">
        <v>-43725.726999999999</v>
      </c>
      <c r="K202" s="159">
        <v>-29294.378000000001</v>
      </c>
      <c r="L202" s="159"/>
      <c r="M202" s="136" t="s">
        <v>1103</v>
      </c>
    </row>
    <row r="203" spans="1:13" x14ac:dyDescent="0.3">
      <c r="A203" s="136" t="s">
        <v>896</v>
      </c>
      <c r="B203" s="159">
        <v>90.588999999999999</v>
      </c>
      <c r="C203" s="160">
        <f t="shared" si="8"/>
        <v>6.7840033834965462E-4</v>
      </c>
      <c r="D203" s="159">
        <v>190.29</v>
      </c>
      <c r="E203" s="160">
        <f t="shared" si="9"/>
        <v>1.4172680230569664E-3</v>
      </c>
      <c r="F203" s="159">
        <v>66.725999999999999</v>
      </c>
      <c r="G203" s="160">
        <f t="shared" si="10"/>
        <v>5.7621584812510849E-4</v>
      </c>
      <c r="H203" s="159">
        <v>4.4080000000000004</v>
      </c>
      <c r="I203" s="160">
        <f t="shared" si="11"/>
        <v>3.9183466912041759E-5</v>
      </c>
      <c r="J203" s="159">
        <v>-23.863</v>
      </c>
      <c r="K203" s="159">
        <v>-185.88200000000001</v>
      </c>
      <c r="L203" s="159"/>
      <c r="M203" s="136" t="s">
        <v>1104</v>
      </c>
    </row>
    <row r="204" spans="1:13" x14ac:dyDescent="0.3">
      <c r="A204" s="136" t="s">
        <v>897</v>
      </c>
      <c r="B204" s="159">
        <v>2089.8910000000001</v>
      </c>
      <c r="C204" s="160">
        <f t="shared" si="8"/>
        <v>1.5650716549624105E-2</v>
      </c>
      <c r="D204" s="159">
        <v>3178.5340000000001</v>
      </c>
      <c r="E204" s="160">
        <f t="shared" si="9"/>
        <v>2.3673522509849974E-2</v>
      </c>
      <c r="F204" s="159">
        <v>4229.3360000000002</v>
      </c>
      <c r="G204" s="160">
        <f t="shared" si="10"/>
        <v>3.6522651294039116E-2</v>
      </c>
      <c r="H204" s="159">
        <v>3884.6039999999998</v>
      </c>
      <c r="I204" s="160">
        <f t="shared" si="11"/>
        <v>3.4530910231484808E-2</v>
      </c>
      <c r="J204" s="159">
        <v>2139.4450000000002</v>
      </c>
      <c r="K204" s="159">
        <v>706.06999999999971</v>
      </c>
      <c r="L204" s="159"/>
      <c r="M204" s="136" t="s">
        <v>1105</v>
      </c>
    </row>
    <row r="205" spans="1:13" x14ac:dyDescent="0.3">
      <c r="A205" s="136" t="s">
        <v>898</v>
      </c>
      <c r="B205" s="159">
        <v>14254.231</v>
      </c>
      <c r="C205" s="160">
        <f t="shared" si="8"/>
        <v>0.10674668153213011</v>
      </c>
      <c r="D205" s="159">
        <v>14536.553</v>
      </c>
      <c r="E205" s="160">
        <f t="shared" si="9"/>
        <v>0.10826733791777189</v>
      </c>
      <c r="F205" s="159">
        <v>8382.0280000000002</v>
      </c>
      <c r="G205" s="160">
        <f t="shared" si="10"/>
        <v>7.2383439334418487E-2</v>
      </c>
      <c r="H205" s="159">
        <v>7696.8850000000002</v>
      </c>
      <c r="I205" s="160">
        <f t="shared" si="11"/>
        <v>6.841892892996608E-2</v>
      </c>
      <c r="J205" s="159">
        <v>-5872.2029999999995</v>
      </c>
      <c r="K205" s="159">
        <v>-6839.6679999999997</v>
      </c>
      <c r="L205" s="159"/>
      <c r="M205" s="136" t="s">
        <v>1106</v>
      </c>
    </row>
    <row r="206" spans="1:13" x14ac:dyDescent="0.3">
      <c r="A206" s="136" t="s">
        <v>899</v>
      </c>
      <c r="B206" s="159">
        <v>95616.756999999998</v>
      </c>
      <c r="C206" s="160">
        <f t="shared" ref="C206:C245" si="12">IF(B206=0,0,IF(OR(B206="x",B206="Ə"),"x",B206/$B$12*100))</f>
        <v>0.71605206262014931</v>
      </c>
      <c r="D206" s="159">
        <v>92684.035000000003</v>
      </c>
      <c r="E206" s="160">
        <f t="shared" ref="E206:E245" si="13">IF(D206=0,0,IF(OR(D206="x",D206="Ə"),"x",D206/$D$12*100))</f>
        <v>0.69030489806817319</v>
      </c>
      <c r="F206" s="159">
        <v>8918.4050000000007</v>
      </c>
      <c r="G206" s="160">
        <f t="shared" ref="G206:G245" si="14">IF(F206=0,0,IF(OR(F206="x",F206="Ə"),"x",F206/$F$12*100))</f>
        <v>7.7015350852714229E-2</v>
      </c>
      <c r="H206" s="159">
        <v>19110.52</v>
      </c>
      <c r="I206" s="160">
        <f t="shared" ref="I206:I245" si="15">IF(H206=0,0,IF(OR(H206="x",H206="Ə"),"x",H206/$H$12*100))</f>
        <v>0.16987668513881854</v>
      </c>
      <c r="J206" s="159">
        <v>-86698.351999999999</v>
      </c>
      <c r="K206" s="159">
        <v>-73573.514999999999</v>
      </c>
      <c r="L206" s="159"/>
      <c r="M206" s="136" t="s">
        <v>1107</v>
      </c>
    </row>
    <row r="207" spans="1:13" x14ac:dyDescent="0.3">
      <c r="A207" s="136" t="s">
        <v>900</v>
      </c>
      <c r="B207" s="159">
        <v>470.37299999999999</v>
      </c>
      <c r="C207" s="160">
        <f t="shared" si="12"/>
        <v>3.5225160047085416E-3</v>
      </c>
      <c r="D207" s="159">
        <v>576.43600000000004</v>
      </c>
      <c r="E207" s="160">
        <f t="shared" si="13"/>
        <v>4.2932592891842215E-3</v>
      </c>
      <c r="F207" s="159">
        <v>8927.0759999999991</v>
      </c>
      <c r="G207" s="160">
        <f t="shared" si="14"/>
        <v>7.7090229724804435E-2</v>
      </c>
      <c r="H207" s="159">
        <v>19629.588</v>
      </c>
      <c r="I207" s="160">
        <f t="shared" si="15"/>
        <v>0.17449076948616418</v>
      </c>
      <c r="J207" s="159">
        <v>8456.7029999999995</v>
      </c>
      <c r="K207" s="159">
        <v>19053.151999999998</v>
      </c>
      <c r="L207" s="159"/>
      <c r="M207" s="136" t="s">
        <v>1108</v>
      </c>
    </row>
    <row r="208" spans="1:13" x14ac:dyDescent="0.3">
      <c r="A208" s="136" t="s">
        <v>901</v>
      </c>
      <c r="B208" s="159">
        <v>11960.169</v>
      </c>
      <c r="C208" s="160">
        <f t="shared" si="12"/>
        <v>8.9566974978408515E-2</v>
      </c>
      <c r="D208" s="159">
        <v>11024.106</v>
      </c>
      <c r="E208" s="160">
        <f t="shared" si="13"/>
        <v>8.2106852260184146E-2</v>
      </c>
      <c r="F208" s="159">
        <v>16380.563</v>
      </c>
      <c r="G208" s="160">
        <f t="shared" si="14"/>
        <v>0.14145520489482019</v>
      </c>
      <c r="H208" s="159">
        <v>13918.346</v>
      </c>
      <c r="I208" s="160">
        <f t="shared" si="15"/>
        <v>0.12372256124350013</v>
      </c>
      <c r="J208" s="159">
        <v>4420.3940000000002</v>
      </c>
      <c r="K208" s="159">
        <v>2894.24</v>
      </c>
      <c r="L208" s="159"/>
      <c r="M208" s="136" t="s">
        <v>1109</v>
      </c>
    </row>
    <row r="209" spans="1:13" x14ac:dyDescent="0.3">
      <c r="A209" s="136" t="s">
        <v>740</v>
      </c>
      <c r="B209" s="159">
        <v>373217.75199999998</v>
      </c>
      <c r="C209" s="160">
        <f t="shared" si="12"/>
        <v>2.7949425342469558</v>
      </c>
      <c r="D209" s="159">
        <v>56330.930999999997</v>
      </c>
      <c r="E209" s="160">
        <f t="shared" si="13"/>
        <v>0.4195492522745724</v>
      </c>
      <c r="F209" s="159">
        <v>81525.963000000003</v>
      </c>
      <c r="G209" s="160">
        <f t="shared" si="14"/>
        <v>0.7040216994014511</v>
      </c>
      <c r="H209" s="159">
        <v>93458.832999999999</v>
      </c>
      <c r="I209" s="160">
        <f t="shared" si="15"/>
        <v>0.83077157225352438</v>
      </c>
      <c r="J209" s="159">
        <v>-291691.78899999999</v>
      </c>
      <c r="K209" s="159">
        <v>37127.902000000002</v>
      </c>
      <c r="L209" s="159"/>
      <c r="M209" s="136" t="s">
        <v>953</v>
      </c>
    </row>
    <row r="210" spans="1:13" x14ac:dyDescent="0.3">
      <c r="A210" s="136" t="s">
        <v>902</v>
      </c>
      <c r="B210" s="159">
        <v>157386.209</v>
      </c>
      <c r="C210" s="160">
        <f t="shared" si="12"/>
        <v>1.1786293858765351</v>
      </c>
      <c r="D210" s="159">
        <v>211820.75099999999</v>
      </c>
      <c r="E210" s="160">
        <f t="shared" si="13"/>
        <v>1.5776277104010294</v>
      </c>
      <c r="F210" s="159">
        <v>55321.279000000002</v>
      </c>
      <c r="G210" s="160">
        <f t="shared" si="14"/>
        <v>0.47772978596575189</v>
      </c>
      <c r="H210" s="159">
        <v>44978.040999999997</v>
      </c>
      <c r="I210" s="160">
        <f t="shared" si="15"/>
        <v>0.39981750936750388</v>
      </c>
      <c r="J210" s="159">
        <v>-102064.93</v>
      </c>
      <c r="K210" s="159">
        <v>-166842.71</v>
      </c>
      <c r="L210" s="159"/>
      <c r="M210" s="136" t="s">
        <v>1110</v>
      </c>
    </row>
    <row r="211" spans="1:13" x14ac:dyDescent="0.3">
      <c r="A211" s="136" t="s">
        <v>903</v>
      </c>
      <c r="B211" s="159">
        <v>1.0289999999999999</v>
      </c>
      <c r="C211" s="160">
        <f t="shared" si="12"/>
        <v>7.7059460658776954E-6</v>
      </c>
      <c r="D211" s="159" t="s">
        <v>765</v>
      </c>
      <c r="E211" s="160" t="str">
        <f t="shared" si="13"/>
        <v>x</v>
      </c>
      <c r="F211" s="159">
        <v>4085.3330000000001</v>
      </c>
      <c r="G211" s="160">
        <f t="shared" si="14"/>
        <v>3.5279105887787279E-2</v>
      </c>
      <c r="H211" s="159">
        <v>6783.3029999999999</v>
      </c>
      <c r="I211" s="160">
        <f t="shared" si="15"/>
        <v>6.0297942072335201E-2</v>
      </c>
      <c r="J211" s="159">
        <v>4084.3040000000001</v>
      </c>
      <c r="K211" s="159">
        <v>6783.3029999999999</v>
      </c>
      <c r="L211" s="159"/>
      <c r="M211" s="136" t="s">
        <v>1111</v>
      </c>
    </row>
    <row r="212" spans="1:13" x14ac:dyDescent="0.3">
      <c r="A212" s="136" t="s">
        <v>904</v>
      </c>
      <c r="B212" s="159">
        <v>103492.928</v>
      </c>
      <c r="C212" s="160">
        <f t="shared" si="12"/>
        <v>0.7750349090065729</v>
      </c>
      <c r="D212" s="159">
        <v>94485.176000000007</v>
      </c>
      <c r="E212" s="160">
        <f t="shared" si="13"/>
        <v>0.70371968362872217</v>
      </c>
      <c r="F212" s="159">
        <v>27829.955999999998</v>
      </c>
      <c r="G212" s="160">
        <f t="shared" si="14"/>
        <v>0.2403270344367181</v>
      </c>
      <c r="H212" s="159">
        <v>23969.953000000001</v>
      </c>
      <c r="I212" s="160">
        <f t="shared" si="15"/>
        <v>0.21307301730006714</v>
      </c>
      <c r="J212" s="159">
        <v>-75662.972000000009</v>
      </c>
      <c r="K212" s="159">
        <v>-70515.222999999998</v>
      </c>
      <c r="L212" s="159"/>
      <c r="M212" s="136" t="s">
        <v>1112</v>
      </c>
    </row>
    <row r="213" spans="1:13" x14ac:dyDescent="0.3">
      <c r="A213" s="136" t="s">
        <v>905</v>
      </c>
      <c r="B213" s="159">
        <v>481.43700000000001</v>
      </c>
      <c r="C213" s="160">
        <f t="shared" si="12"/>
        <v>3.6053717746530223E-3</v>
      </c>
      <c r="D213" s="159">
        <v>1062.1389999999999</v>
      </c>
      <c r="E213" s="160">
        <f t="shared" si="13"/>
        <v>7.910744867001435E-3</v>
      </c>
      <c r="F213" s="159" t="s">
        <v>770</v>
      </c>
      <c r="G213" s="160" t="str">
        <f t="shared" si="14"/>
        <v>x</v>
      </c>
      <c r="H213" s="159">
        <v>573.60900000000004</v>
      </c>
      <c r="I213" s="160">
        <f t="shared" si="15"/>
        <v>5.0989086370121046E-3</v>
      </c>
      <c r="J213" s="159">
        <v>-481.08</v>
      </c>
      <c r="K213" s="159">
        <v>-488.52999999999986</v>
      </c>
      <c r="L213" s="159"/>
      <c r="M213" s="136" t="s">
        <v>1113</v>
      </c>
    </row>
    <row r="214" spans="1:13" x14ac:dyDescent="0.3">
      <c r="A214" s="136" t="s">
        <v>906</v>
      </c>
      <c r="B214" s="159">
        <v>1188.92</v>
      </c>
      <c r="C214" s="160">
        <f t="shared" si="12"/>
        <v>8.9035504340556956E-3</v>
      </c>
      <c r="D214" s="159">
        <v>62.21</v>
      </c>
      <c r="E214" s="160">
        <f t="shared" si="13"/>
        <v>4.6333619062680054E-4</v>
      </c>
      <c r="F214" s="159">
        <v>1763.84</v>
      </c>
      <c r="G214" s="160">
        <f t="shared" si="14"/>
        <v>1.5231732181713148E-2</v>
      </c>
      <c r="H214" s="159">
        <v>1857.989</v>
      </c>
      <c r="I214" s="160">
        <f t="shared" si="15"/>
        <v>1.6515982419337012E-2</v>
      </c>
      <c r="J214" s="159">
        <v>574.91999999999985</v>
      </c>
      <c r="K214" s="159">
        <v>1795.779</v>
      </c>
      <c r="L214" s="159"/>
      <c r="M214" s="136" t="s">
        <v>1114</v>
      </c>
    </row>
    <row r="215" spans="1:13" x14ac:dyDescent="0.3">
      <c r="A215" s="136" t="s">
        <v>907</v>
      </c>
      <c r="B215" s="159">
        <v>744.13400000000001</v>
      </c>
      <c r="C215" s="160">
        <f t="shared" si="12"/>
        <v>5.572649630501296E-3</v>
      </c>
      <c r="D215" s="159">
        <v>104.788</v>
      </c>
      <c r="E215" s="160">
        <f t="shared" si="13"/>
        <v>7.8045447264750325E-4</v>
      </c>
      <c r="F215" s="159">
        <v>157.589</v>
      </c>
      <c r="G215" s="160">
        <f t="shared" si="14"/>
        <v>1.360868016817848E-3</v>
      </c>
      <c r="H215" s="159">
        <v>38.085000000000001</v>
      </c>
      <c r="I215" s="160">
        <f t="shared" si="15"/>
        <v>3.3854408741948959E-4</v>
      </c>
      <c r="J215" s="159">
        <v>-586.54500000000007</v>
      </c>
      <c r="K215" s="159">
        <v>-66.703000000000003</v>
      </c>
      <c r="L215" s="159"/>
      <c r="M215" s="136" t="s">
        <v>1115</v>
      </c>
    </row>
    <row r="216" spans="1:13" x14ac:dyDescent="0.3">
      <c r="A216" s="136" t="s">
        <v>908</v>
      </c>
      <c r="B216" s="159">
        <v>295853.72200000001</v>
      </c>
      <c r="C216" s="160">
        <f t="shared" si="12"/>
        <v>2.215580976794143</v>
      </c>
      <c r="D216" s="159">
        <v>315169.97600000002</v>
      </c>
      <c r="E216" s="160">
        <f t="shared" si="13"/>
        <v>2.3473662768008383</v>
      </c>
      <c r="F216" s="159">
        <v>77167.396999999997</v>
      </c>
      <c r="G216" s="160">
        <f t="shared" si="14"/>
        <v>0.66638307571204569</v>
      </c>
      <c r="H216" s="159">
        <v>113060.817</v>
      </c>
      <c r="I216" s="160">
        <f t="shared" si="15"/>
        <v>1.0050169650562404</v>
      </c>
      <c r="J216" s="159">
        <v>-218686.32500000001</v>
      </c>
      <c r="K216" s="159">
        <v>-202109.15900000004</v>
      </c>
      <c r="L216" s="159"/>
      <c r="M216" s="136" t="s">
        <v>1116</v>
      </c>
    </row>
    <row r="217" spans="1:13" x14ac:dyDescent="0.3">
      <c r="A217" s="136" t="s">
        <v>909</v>
      </c>
      <c r="B217" s="159">
        <v>10461.647000000001</v>
      </c>
      <c r="C217" s="160">
        <f t="shared" si="12"/>
        <v>7.8344885852527898E-2</v>
      </c>
      <c r="D217" s="159">
        <v>8942.5769999999993</v>
      </c>
      <c r="E217" s="160">
        <f t="shared" si="13"/>
        <v>6.6603754405511043E-2</v>
      </c>
      <c r="F217" s="159">
        <v>2081.4070000000002</v>
      </c>
      <c r="G217" s="160">
        <f t="shared" si="14"/>
        <v>1.7974098549269218E-2</v>
      </c>
      <c r="H217" s="159">
        <v>5760.0320000000002</v>
      </c>
      <c r="I217" s="160">
        <f t="shared" si="15"/>
        <v>5.1201910908416894E-2</v>
      </c>
      <c r="J217" s="159">
        <v>-8380.2400000000016</v>
      </c>
      <c r="K217" s="159">
        <v>-3182.5449999999992</v>
      </c>
      <c r="L217" s="159"/>
      <c r="M217" s="136" t="s">
        <v>1117</v>
      </c>
    </row>
    <row r="218" spans="1:13" x14ac:dyDescent="0.3">
      <c r="A218" s="136" t="s">
        <v>910</v>
      </c>
      <c r="B218" s="159">
        <v>243746.731</v>
      </c>
      <c r="C218" s="160">
        <f t="shared" si="12"/>
        <v>1.8253636179008734</v>
      </c>
      <c r="D218" s="159">
        <v>294351.50199999998</v>
      </c>
      <c r="E218" s="160">
        <f t="shared" si="13"/>
        <v>2.1923115840211711</v>
      </c>
      <c r="F218" s="159">
        <v>53303.559000000001</v>
      </c>
      <c r="G218" s="160">
        <f t="shared" si="14"/>
        <v>0.46030565982183502</v>
      </c>
      <c r="H218" s="159">
        <v>35686.377</v>
      </c>
      <c r="I218" s="160">
        <f t="shared" si="15"/>
        <v>0.31722231678542373</v>
      </c>
      <c r="J218" s="159">
        <v>-190443.17199999999</v>
      </c>
      <c r="K218" s="159">
        <v>-258665.12499999997</v>
      </c>
      <c r="L218" s="159"/>
      <c r="M218" s="136" t="s">
        <v>1118</v>
      </c>
    </row>
    <row r="219" spans="1:13" x14ac:dyDescent="0.3">
      <c r="A219" s="136" t="s">
        <v>911</v>
      </c>
      <c r="B219" s="159">
        <v>319.18700000000001</v>
      </c>
      <c r="C219" s="160">
        <f t="shared" si="12"/>
        <v>2.3903185684444159E-3</v>
      </c>
      <c r="D219" s="159">
        <v>736.452</v>
      </c>
      <c r="E219" s="160">
        <f t="shared" si="13"/>
        <v>5.4850484529736145E-3</v>
      </c>
      <c r="F219" s="159">
        <v>558.98299999999995</v>
      </c>
      <c r="G219" s="160">
        <f t="shared" si="14"/>
        <v>4.8271268086280839E-3</v>
      </c>
      <c r="H219" s="159">
        <v>380.839</v>
      </c>
      <c r="I219" s="160">
        <f t="shared" si="15"/>
        <v>3.3853430933110406E-3</v>
      </c>
      <c r="J219" s="159">
        <v>239.79599999999994</v>
      </c>
      <c r="K219" s="159">
        <v>-355.613</v>
      </c>
      <c r="L219" s="159"/>
      <c r="M219" s="136" t="s">
        <v>1119</v>
      </c>
    </row>
    <row r="220" spans="1:13" x14ac:dyDescent="0.3">
      <c r="A220" s="136" t="s">
        <v>912</v>
      </c>
      <c r="B220" s="159">
        <v>31778.966</v>
      </c>
      <c r="C220" s="160">
        <f t="shared" si="12"/>
        <v>0.23798542082153648</v>
      </c>
      <c r="D220" s="159">
        <v>47795.152000000009</v>
      </c>
      <c r="E220" s="160">
        <f t="shared" si="13"/>
        <v>0.3559753039400243</v>
      </c>
      <c r="F220" s="159">
        <v>167752.47599999994</v>
      </c>
      <c r="G220" s="160">
        <f t="shared" si="14"/>
        <v>1.4486352431350129</v>
      </c>
      <c r="H220" s="159">
        <v>120922.746</v>
      </c>
      <c r="I220" s="160">
        <f t="shared" si="15"/>
        <v>1.0749029983675655</v>
      </c>
      <c r="J220" s="159">
        <v>135973.50999999995</v>
      </c>
      <c r="K220" s="159">
        <v>73127.593999999983</v>
      </c>
      <c r="L220" s="159"/>
      <c r="M220" s="136" t="s">
        <v>1120</v>
      </c>
    </row>
    <row r="221" spans="1:13" x14ac:dyDescent="0.3">
      <c r="A221" s="136" t="s">
        <v>913</v>
      </c>
      <c r="B221" s="159" t="s">
        <v>765</v>
      </c>
      <c r="C221" s="160" t="str">
        <f t="shared" si="12"/>
        <v>x</v>
      </c>
      <c r="D221" s="159">
        <v>12.648999999999999</v>
      </c>
      <c r="E221" s="160">
        <f t="shared" si="13"/>
        <v>9.4208961183706795E-5</v>
      </c>
      <c r="F221" s="159" t="s">
        <v>770</v>
      </c>
      <c r="G221" s="160" t="str">
        <f t="shared" si="14"/>
        <v>x</v>
      </c>
      <c r="H221" s="159" t="s">
        <v>770</v>
      </c>
      <c r="I221" s="160" t="str">
        <f t="shared" si="15"/>
        <v>x</v>
      </c>
      <c r="J221" s="159" t="s">
        <v>770</v>
      </c>
      <c r="K221" s="159">
        <v>-12.453999999999999</v>
      </c>
      <c r="L221" s="159"/>
      <c r="M221" s="136" t="s">
        <v>1121</v>
      </c>
    </row>
    <row r="222" spans="1:13" x14ac:dyDescent="0.3">
      <c r="A222" s="136" t="s">
        <v>914</v>
      </c>
      <c r="B222" s="159">
        <v>15340.317999999999</v>
      </c>
      <c r="C222" s="160">
        <f t="shared" si="12"/>
        <v>0.11488013910730106</v>
      </c>
      <c r="D222" s="159">
        <v>18132.266</v>
      </c>
      <c r="E222" s="160">
        <f t="shared" si="13"/>
        <v>0.13504798353756398</v>
      </c>
      <c r="F222" s="159">
        <v>150495.024</v>
      </c>
      <c r="G222" s="160">
        <f t="shared" si="14"/>
        <v>1.2996076176118541</v>
      </c>
      <c r="H222" s="159">
        <v>107217.337</v>
      </c>
      <c r="I222" s="160">
        <f t="shared" si="15"/>
        <v>0.95307327058455771</v>
      </c>
      <c r="J222" s="159">
        <v>135154.70600000001</v>
      </c>
      <c r="K222" s="159">
        <v>89085.070999999996</v>
      </c>
      <c r="L222" s="159"/>
      <c r="M222" s="136" t="s">
        <v>1122</v>
      </c>
    </row>
    <row r="223" spans="1:13" x14ac:dyDescent="0.3">
      <c r="A223" s="136" t="s">
        <v>915</v>
      </c>
      <c r="B223" s="159">
        <v>40.901000000000003</v>
      </c>
      <c r="C223" s="160">
        <f t="shared" si="12"/>
        <v>3.0629825076818621E-4</v>
      </c>
      <c r="D223" s="159">
        <v>37.774000000000001</v>
      </c>
      <c r="E223" s="160">
        <f t="shared" si="13"/>
        <v>2.8133839036709153E-4</v>
      </c>
      <c r="F223" s="159">
        <v>38.691000000000003</v>
      </c>
      <c r="G223" s="160">
        <f t="shared" si="14"/>
        <v>3.3411814554759129E-4</v>
      </c>
      <c r="H223" s="159">
        <v>19.943999999999999</v>
      </c>
      <c r="I223" s="160">
        <f t="shared" si="15"/>
        <v>1.7728563160021793E-4</v>
      </c>
      <c r="J223" s="159">
        <v>-2.2100000000000009</v>
      </c>
      <c r="K223" s="159">
        <v>-17.830000000000002</v>
      </c>
      <c r="L223" s="159"/>
      <c r="M223" s="136" t="s">
        <v>1123</v>
      </c>
    </row>
    <row r="224" spans="1:13" x14ac:dyDescent="0.3">
      <c r="A224" s="136" t="s">
        <v>916</v>
      </c>
      <c r="B224" s="159">
        <v>4.4530000000000003</v>
      </c>
      <c r="C224" s="160">
        <f t="shared" si="12"/>
        <v>3.3347500322014942E-5</v>
      </c>
      <c r="D224" s="159">
        <v>1.41</v>
      </c>
      <c r="E224" s="160">
        <f t="shared" si="13"/>
        <v>1.0501591846709352E-5</v>
      </c>
      <c r="F224" s="159" t="s">
        <v>765</v>
      </c>
      <c r="G224" s="160" t="str">
        <f t="shared" si="14"/>
        <v>x</v>
      </c>
      <c r="H224" s="159" t="s">
        <v>765</v>
      </c>
      <c r="I224" s="160" t="str">
        <f t="shared" si="15"/>
        <v>x</v>
      </c>
      <c r="J224" s="159">
        <v>-4.4530000000000003</v>
      </c>
      <c r="K224" s="159">
        <v>-1.41</v>
      </c>
      <c r="L224" s="159"/>
      <c r="M224" s="136" t="s">
        <v>1124</v>
      </c>
    </row>
    <row r="225" spans="1:13" x14ac:dyDescent="0.3">
      <c r="A225" s="136" t="s">
        <v>917</v>
      </c>
      <c r="B225" s="159" t="s">
        <v>770</v>
      </c>
      <c r="C225" s="160" t="str">
        <f t="shared" si="12"/>
        <v>x</v>
      </c>
      <c r="D225" s="159" t="s">
        <v>765</v>
      </c>
      <c r="E225" s="160" t="str">
        <f t="shared" si="13"/>
        <v>x</v>
      </c>
      <c r="F225" s="159">
        <v>7.36</v>
      </c>
      <c r="G225" s="160">
        <f t="shared" si="14"/>
        <v>6.3557663312663722E-5</v>
      </c>
      <c r="H225" s="159">
        <v>6.6619999999999999</v>
      </c>
      <c r="I225" s="160">
        <f t="shared" si="15"/>
        <v>5.9219658931039503E-5</v>
      </c>
      <c r="J225" s="159">
        <v>7.3180000000000005</v>
      </c>
      <c r="K225" s="159">
        <v>6.6619999999999999</v>
      </c>
      <c r="L225" s="159"/>
      <c r="M225" s="136" t="s">
        <v>1125</v>
      </c>
    </row>
    <row r="226" spans="1:13" x14ac:dyDescent="0.3">
      <c r="A226" s="136" t="s">
        <v>918</v>
      </c>
      <c r="B226" s="159" t="s">
        <v>765</v>
      </c>
      <c r="C226" s="160" t="str">
        <f t="shared" si="12"/>
        <v>x</v>
      </c>
      <c r="D226" s="159" t="s">
        <v>765</v>
      </c>
      <c r="E226" s="160" t="str">
        <f t="shared" si="13"/>
        <v>x</v>
      </c>
      <c r="F226" s="159">
        <v>143.47499999999999</v>
      </c>
      <c r="G226" s="160">
        <f t="shared" si="14"/>
        <v>1.2389858347533187E-3</v>
      </c>
      <c r="H226" s="159" t="s">
        <v>765</v>
      </c>
      <c r="I226" s="160" t="str">
        <f t="shared" si="15"/>
        <v>x</v>
      </c>
      <c r="J226" s="159">
        <v>143.47499999999999</v>
      </c>
      <c r="K226" s="159" t="s">
        <v>765</v>
      </c>
      <c r="L226" s="159"/>
      <c r="M226" s="136" t="s">
        <v>1126</v>
      </c>
    </row>
    <row r="227" spans="1:13" x14ac:dyDescent="0.3">
      <c r="A227" s="136" t="s">
        <v>919</v>
      </c>
      <c r="B227" s="159">
        <v>25.805</v>
      </c>
      <c r="C227" s="160">
        <f t="shared" si="12"/>
        <v>1.9324775338189885E-4</v>
      </c>
      <c r="D227" s="159">
        <v>42.987000000000002</v>
      </c>
      <c r="E227" s="160">
        <f t="shared" si="13"/>
        <v>3.2016448844999644E-4</v>
      </c>
      <c r="F227" s="159">
        <v>508.197</v>
      </c>
      <c r="G227" s="160">
        <f t="shared" si="14"/>
        <v>4.3885616606665441E-3</v>
      </c>
      <c r="H227" s="159">
        <v>642.05600000000004</v>
      </c>
      <c r="I227" s="160">
        <f t="shared" si="15"/>
        <v>5.707345742213675E-3</v>
      </c>
      <c r="J227" s="159">
        <v>482.392</v>
      </c>
      <c r="K227" s="159">
        <v>599.06900000000007</v>
      </c>
      <c r="L227" s="159"/>
      <c r="M227" s="136" t="s">
        <v>1127</v>
      </c>
    </row>
    <row r="228" spans="1:13" x14ac:dyDescent="0.3">
      <c r="A228" s="136" t="s">
        <v>920</v>
      </c>
      <c r="B228" s="159" t="s">
        <v>770</v>
      </c>
      <c r="C228" s="160" t="str">
        <f t="shared" si="12"/>
        <v>x</v>
      </c>
      <c r="D228" s="159" t="s">
        <v>765</v>
      </c>
      <c r="E228" s="160" t="str">
        <f t="shared" si="13"/>
        <v>x</v>
      </c>
      <c r="F228" s="159" t="s">
        <v>765</v>
      </c>
      <c r="G228" s="160" t="str">
        <f t="shared" si="14"/>
        <v>x</v>
      </c>
      <c r="H228" s="159" t="s">
        <v>765</v>
      </c>
      <c r="I228" s="160" t="str">
        <f t="shared" si="15"/>
        <v>x</v>
      </c>
      <c r="J228" s="159" t="s">
        <v>770</v>
      </c>
      <c r="K228" s="159" t="s">
        <v>765</v>
      </c>
      <c r="L228" s="159"/>
      <c r="M228" s="136" t="s">
        <v>1128</v>
      </c>
    </row>
    <row r="229" spans="1:13" x14ac:dyDescent="0.3">
      <c r="A229" s="136" t="s">
        <v>921</v>
      </c>
      <c r="B229" s="159">
        <v>100.75</v>
      </c>
      <c r="C229" s="160">
        <f t="shared" si="12"/>
        <v>7.5449374746081423E-4</v>
      </c>
      <c r="D229" s="159">
        <v>127.086</v>
      </c>
      <c r="E229" s="160">
        <f t="shared" si="13"/>
        <v>9.4652858257510966E-4</v>
      </c>
      <c r="F229" s="159">
        <v>1177.5740000000001</v>
      </c>
      <c r="G229" s="160">
        <f t="shared" si="14"/>
        <v>1.0169001605672101E-2</v>
      </c>
      <c r="H229" s="159">
        <v>835.42499999999995</v>
      </c>
      <c r="I229" s="160">
        <f t="shared" si="15"/>
        <v>7.4262358994992006E-3</v>
      </c>
      <c r="J229" s="159">
        <v>1076.8240000000001</v>
      </c>
      <c r="K229" s="159">
        <v>708.33899999999994</v>
      </c>
      <c r="L229" s="159"/>
      <c r="M229" s="136" t="s">
        <v>1129</v>
      </c>
    </row>
    <row r="230" spans="1:13" x14ac:dyDescent="0.3">
      <c r="A230" s="136" t="s">
        <v>922</v>
      </c>
      <c r="B230" s="159" t="s">
        <v>765</v>
      </c>
      <c r="C230" s="160" t="str">
        <f t="shared" si="12"/>
        <v>x</v>
      </c>
      <c r="D230" s="159" t="s">
        <v>765</v>
      </c>
      <c r="E230" s="160" t="str">
        <f t="shared" si="13"/>
        <v>x</v>
      </c>
      <c r="F230" s="159" t="s">
        <v>770</v>
      </c>
      <c r="G230" s="160" t="str">
        <f t="shared" si="14"/>
        <v>x</v>
      </c>
      <c r="H230" s="159" t="s">
        <v>765</v>
      </c>
      <c r="I230" s="160" t="str">
        <f t="shared" si="15"/>
        <v>x</v>
      </c>
      <c r="J230" s="159" t="s">
        <v>770</v>
      </c>
      <c r="K230" s="159" t="s">
        <v>765</v>
      </c>
      <c r="L230" s="159"/>
      <c r="M230" s="136" t="s">
        <v>1130</v>
      </c>
    </row>
    <row r="231" spans="1:13" x14ac:dyDescent="0.3">
      <c r="A231" s="136" t="s">
        <v>923</v>
      </c>
      <c r="B231" s="159">
        <v>10449.641</v>
      </c>
      <c r="C231" s="160">
        <f t="shared" si="12"/>
        <v>7.8254975659654294E-2</v>
      </c>
      <c r="D231" s="159">
        <v>21439.544999999998</v>
      </c>
      <c r="E231" s="160">
        <f t="shared" si="13"/>
        <v>0.15968039075826826</v>
      </c>
      <c r="F231" s="159">
        <v>13986.46</v>
      </c>
      <c r="G231" s="160">
        <f t="shared" si="14"/>
        <v>0.12078080375217913</v>
      </c>
      <c r="H231" s="159">
        <v>11539.897000000001</v>
      </c>
      <c r="I231" s="160">
        <f t="shared" si="15"/>
        <v>0.10258012075042421</v>
      </c>
      <c r="J231" s="159">
        <v>3536.8189999999995</v>
      </c>
      <c r="K231" s="159">
        <v>-9899.6479999999974</v>
      </c>
      <c r="L231" s="159"/>
      <c r="M231" s="136" t="s">
        <v>1131</v>
      </c>
    </row>
    <row r="232" spans="1:13" x14ac:dyDescent="0.3">
      <c r="A232" s="136" t="s">
        <v>924</v>
      </c>
      <c r="B232" s="159">
        <v>1.911</v>
      </c>
      <c r="C232" s="160">
        <f t="shared" si="12"/>
        <v>1.4311042693772863E-5</v>
      </c>
      <c r="D232" s="159" t="s">
        <v>770</v>
      </c>
      <c r="E232" s="160" t="str">
        <f t="shared" si="13"/>
        <v>x</v>
      </c>
      <c r="F232" s="159">
        <v>1291.414</v>
      </c>
      <c r="G232" s="160">
        <f t="shared" si="14"/>
        <v>1.1152072854519062E-2</v>
      </c>
      <c r="H232" s="159">
        <v>600.43200000000002</v>
      </c>
      <c r="I232" s="160">
        <f t="shared" si="15"/>
        <v>5.3373428777066818E-3</v>
      </c>
      <c r="J232" s="159">
        <v>1289.5029999999999</v>
      </c>
      <c r="K232" s="159">
        <v>600.13800000000003</v>
      </c>
      <c r="L232" s="159"/>
      <c r="M232" s="136" t="s">
        <v>1132</v>
      </c>
    </row>
    <row r="233" spans="1:13" x14ac:dyDescent="0.3">
      <c r="A233" s="136" t="s">
        <v>925</v>
      </c>
      <c r="B233" s="159">
        <v>5803.3909999999996</v>
      </c>
      <c r="C233" s="160">
        <f t="shared" si="12"/>
        <v>4.34602702091351E-2</v>
      </c>
      <c r="D233" s="159">
        <v>8001.125</v>
      </c>
      <c r="E233" s="160">
        <f t="shared" si="13"/>
        <v>5.9591878769150619E-2</v>
      </c>
      <c r="F233" s="159" t="s">
        <v>765</v>
      </c>
      <c r="G233" s="160" t="str">
        <f t="shared" si="14"/>
        <v>x</v>
      </c>
      <c r="H233" s="159">
        <v>57.106000000000002</v>
      </c>
      <c r="I233" s="160">
        <f t="shared" si="15"/>
        <v>5.0762501394715435E-4</v>
      </c>
      <c r="J233" s="159">
        <v>-5803.3909999999996</v>
      </c>
      <c r="K233" s="159">
        <v>-7944.0190000000002</v>
      </c>
      <c r="L233" s="159"/>
      <c r="M233" s="136" t="s">
        <v>1133</v>
      </c>
    </row>
    <row r="234" spans="1:13" x14ac:dyDescent="0.3">
      <c r="A234" s="136" t="s">
        <v>926</v>
      </c>
      <c r="B234" s="159" t="s">
        <v>765</v>
      </c>
      <c r="C234" s="160" t="str">
        <f t="shared" si="12"/>
        <v>x</v>
      </c>
      <c r="D234" s="159" t="s">
        <v>765</v>
      </c>
      <c r="E234" s="160" t="str">
        <f t="shared" si="13"/>
        <v>x</v>
      </c>
      <c r="F234" s="159">
        <v>97.84</v>
      </c>
      <c r="G234" s="160">
        <f t="shared" si="14"/>
        <v>8.449024155585623E-4</v>
      </c>
      <c r="H234" s="159" t="s">
        <v>765</v>
      </c>
      <c r="I234" s="160" t="str">
        <f t="shared" si="15"/>
        <v>x</v>
      </c>
      <c r="J234" s="159">
        <v>97.84</v>
      </c>
      <c r="K234" s="159" t="s">
        <v>765</v>
      </c>
      <c r="L234" s="159"/>
      <c r="M234" s="136" t="s">
        <v>1134</v>
      </c>
    </row>
    <row r="235" spans="1:13" x14ac:dyDescent="0.3">
      <c r="A235" s="136" t="s">
        <v>927</v>
      </c>
      <c r="B235" s="159" t="s">
        <v>765</v>
      </c>
      <c r="C235" s="160" t="str">
        <f t="shared" si="12"/>
        <v>x</v>
      </c>
      <c r="D235" s="159" t="s">
        <v>765</v>
      </c>
      <c r="E235" s="160" t="str">
        <f t="shared" si="13"/>
        <v>x</v>
      </c>
      <c r="F235" s="159">
        <v>5.6589999999999998</v>
      </c>
      <c r="G235" s="160">
        <f t="shared" si="14"/>
        <v>4.8868589223690754E-5</v>
      </c>
      <c r="H235" s="159" t="s">
        <v>770</v>
      </c>
      <c r="I235" s="160" t="str">
        <f t="shared" si="15"/>
        <v>x</v>
      </c>
      <c r="J235" s="159">
        <v>5.6589999999999998</v>
      </c>
      <c r="K235" s="159" t="s">
        <v>770</v>
      </c>
      <c r="L235" s="159"/>
      <c r="M235" s="136" t="s">
        <v>1135</v>
      </c>
    </row>
    <row r="236" spans="1:13" x14ac:dyDescent="0.3">
      <c r="A236" s="136" t="s">
        <v>928</v>
      </c>
      <c r="B236" s="159" t="s">
        <v>765</v>
      </c>
      <c r="C236" s="160" t="str">
        <f t="shared" si="12"/>
        <v>x</v>
      </c>
      <c r="D236" s="159" t="s">
        <v>770</v>
      </c>
      <c r="E236" s="160" t="str">
        <f t="shared" si="13"/>
        <v>x</v>
      </c>
      <c r="F236" s="159" t="s">
        <v>765</v>
      </c>
      <c r="G236" s="160" t="str">
        <f t="shared" si="14"/>
        <v>x</v>
      </c>
      <c r="H236" s="159" t="s">
        <v>765</v>
      </c>
      <c r="I236" s="160" t="str">
        <f t="shared" si="15"/>
        <v>x</v>
      </c>
      <c r="J236" s="159" t="s">
        <v>765</v>
      </c>
      <c r="K236" s="159" t="s">
        <v>770</v>
      </c>
      <c r="L236" s="159"/>
      <c r="M236" s="136" t="s">
        <v>1136</v>
      </c>
    </row>
    <row r="237" spans="1:13" x14ac:dyDescent="0.3">
      <c r="A237" s="136" t="s">
        <v>929</v>
      </c>
      <c r="B237" s="159">
        <v>10.965</v>
      </c>
      <c r="C237" s="160">
        <f t="shared" si="12"/>
        <v>8.211438154747224E-5</v>
      </c>
      <c r="D237" s="159" t="s">
        <v>765</v>
      </c>
      <c r="E237" s="160" t="str">
        <f t="shared" si="13"/>
        <v>x</v>
      </c>
      <c r="F237" s="159" t="s">
        <v>765</v>
      </c>
      <c r="G237" s="160" t="str">
        <f t="shared" si="14"/>
        <v>x</v>
      </c>
      <c r="H237" s="159" t="s">
        <v>765</v>
      </c>
      <c r="I237" s="160" t="str">
        <f t="shared" si="15"/>
        <v>x</v>
      </c>
      <c r="J237" s="159">
        <v>-10.965</v>
      </c>
      <c r="K237" s="159" t="s">
        <v>765</v>
      </c>
      <c r="L237" s="159"/>
      <c r="M237" s="136" t="s">
        <v>1137</v>
      </c>
    </row>
    <row r="238" spans="1:13" x14ac:dyDescent="0.3">
      <c r="A238" s="136" t="s">
        <v>930</v>
      </c>
      <c r="B238" s="159" t="s">
        <v>770</v>
      </c>
      <c r="C238" s="160" t="str">
        <f t="shared" si="12"/>
        <v>x</v>
      </c>
      <c r="D238" s="159" t="s">
        <v>765</v>
      </c>
      <c r="E238" s="160" t="str">
        <f t="shared" si="13"/>
        <v>x</v>
      </c>
      <c r="F238" s="159" t="s">
        <v>765</v>
      </c>
      <c r="G238" s="160" t="str">
        <f t="shared" si="14"/>
        <v>x</v>
      </c>
      <c r="H238" s="159" t="s">
        <v>765</v>
      </c>
      <c r="I238" s="160" t="str">
        <f t="shared" si="15"/>
        <v>x</v>
      </c>
      <c r="J238" s="159" t="s">
        <v>770</v>
      </c>
      <c r="K238" s="159" t="s">
        <v>765</v>
      </c>
      <c r="L238" s="159"/>
      <c r="M238" s="136" t="s">
        <v>1138</v>
      </c>
    </row>
    <row r="239" spans="1:13" x14ac:dyDescent="0.3">
      <c r="A239" s="136" t="s">
        <v>931</v>
      </c>
      <c r="B239" s="159">
        <v>0.56499999999999995</v>
      </c>
      <c r="C239" s="160">
        <f t="shared" si="12"/>
        <v>4.2311560031301237E-6</v>
      </c>
      <c r="D239" s="159" t="s">
        <v>765</v>
      </c>
      <c r="E239" s="160" t="str">
        <f t="shared" si="13"/>
        <v>x</v>
      </c>
      <c r="F239" s="159" t="s">
        <v>765</v>
      </c>
      <c r="G239" s="160" t="str">
        <f t="shared" si="14"/>
        <v>x</v>
      </c>
      <c r="H239" s="159" t="s">
        <v>765</v>
      </c>
      <c r="I239" s="160" t="str">
        <f t="shared" si="15"/>
        <v>x</v>
      </c>
      <c r="J239" s="159">
        <v>-0.56499999999999995</v>
      </c>
      <c r="K239" s="159" t="s">
        <v>765</v>
      </c>
      <c r="L239" s="159"/>
      <c r="M239" s="136" t="s">
        <v>1139</v>
      </c>
    </row>
    <row r="240" spans="1:13" x14ac:dyDescent="0.3">
      <c r="A240" s="136" t="s">
        <v>932</v>
      </c>
      <c r="B240" s="159" t="s">
        <v>770</v>
      </c>
      <c r="C240" s="160" t="str">
        <f t="shared" si="12"/>
        <v>x</v>
      </c>
      <c r="D240" s="159" t="s">
        <v>765</v>
      </c>
      <c r="E240" s="160" t="str">
        <f t="shared" si="13"/>
        <v>x</v>
      </c>
      <c r="F240" s="159" t="s">
        <v>770</v>
      </c>
      <c r="G240" s="160" t="str">
        <f t="shared" si="14"/>
        <v>x</v>
      </c>
      <c r="H240" s="159">
        <v>3.363</v>
      </c>
      <c r="I240" s="160">
        <f t="shared" si="15"/>
        <v>2.9894282945824958E-5</v>
      </c>
      <c r="J240" s="159" t="s">
        <v>770</v>
      </c>
      <c r="K240" s="159">
        <v>3.363</v>
      </c>
      <c r="L240" s="159"/>
      <c r="M240" s="136" t="s">
        <v>1140</v>
      </c>
    </row>
    <row r="241" spans="1:13" x14ac:dyDescent="0.3">
      <c r="A241" s="136" t="s">
        <v>933</v>
      </c>
      <c r="B241" s="159">
        <v>33471.822</v>
      </c>
      <c r="C241" s="160">
        <f t="shared" si="12"/>
        <v>0.25066283290443003</v>
      </c>
      <c r="D241" s="159">
        <v>6475.0959999999995</v>
      </c>
      <c r="E241" s="160">
        <f t="shared" si="13"/>
        <v>4.8226110184581797E-2</v>
      </c>
      <c r="F241" s="159">
        <v>575672.99600000004</v>
      </c>
      <c r="G241" s="160">
        <f t="shared" si="14"/>
        <v>4.9712541383098374</v>
      </c>
      <c r="H241" s="159">
        <v>565830.68699999992</v>
      </c>
      <c r="I241" s="160">
        <f t="shared" si="15"/>
        <v>5.029765880644816</v>
      </c>
      <c r="J241" s="159">
        <v>542201.174</v>
      </c>
      <c r="K241" s="159">
        <v>559355.5909999999</v>
      </c>
      <c r="L241" s="159"/>
      <c r="M241" s="136" t="s">
        <v>1141</v>
      </c>
    </row>
    <row r="242" spans="1:13" x14ac:dyDescent="0.3">
      <c r="A242" s="136" t="s">
        <v>934</v>
      </c>
      <c r="B242" s="159" t="s">
        <v>765</v>
      </c>
      <c r="C242" s="160" t="str">
        <f t="shared" si="12"/>
        <v>x</v>
      </c>
      <c r="D242" s="159" t="s">
        <v>765</v>
      </c>
      <c r="E242" s="160" t="str">
        <f t="shared" si="13"/>
        <v>x</v>
      </c>
      <c r="F242" s="159" t="s">
        <v>765</v>
      </c>
      <c r="G242" s="160" t="str">
        <f t="shared" si="14"/>
        <v>x</v>
      </c>
      <c r="H242" s="159">
        <v>0.72199999999999998</v>
      </c>
      <c r="I242" s="160">
        <f t="shared" si="15"/>
        <v>6.4179816493861488E-6</v>
      </c>
      <c r="J242" s="159" t="s">
        <v>765</v>
      </c>
      <c r="K242" s="159">
        <v>0.72199999999999998</v>
      </c>
      <c r="L242" s="159"/>
      <c r="M242" s="136" t="s">
        <v>1142</v>
      </c>
    </row>
    <row r="243" spans="1:13" x14ac:dyDescent="0.3">
      <c r="A243" s="136" t="s">
        <v>935</v>
      </c>
      <c r="B243" s="159" t="s">
        <v>765</v>
      </c>
      <c r="C243" s="160" t="str">
        <f t="shared" si="12"/>
        <v>x</v>
      </c>
      <c r="D243" s="159" t="s">
        <v>765</v>
      </c>
      <c r="E243" s="160" t="str">
        <f t="shared" si="13"/>
        <v>x</v>
      </c>
      <c r="F243" s="159">
        <v>553184.19200000004</v>
      </c>
      <c r="G243" s="160">
        <f t="shared" si="14"/>
        <v>4.7770509001391206</v>
      </c>
      <c r="H243" s="159">
        <v>538059.88199999998</v>
      </c>
      <c r="I243" s="160">
        <f t="shared" si="15"/>
        <v>4.7829064389845941</v>
      </c>
      <c r="J243" s="159">
        <v>553184.19200000004</v>
      </c>
      <c r="K243" s="159">
        <v>538059.88199999998</v>
      </c>
      <c r="L243" s="159"/>
      <c r="M243" s="136" t="s">
        <v>1143</v>
      </c>
    </row>
    <row r="244" spans="1:13" x14ac:dyDescent="0.3">
      <c r="A244" s="136" t="s">
        <v>936</v>
      </c>
      <c r="B244" s="159">
        <v>33471.822</v>
      </c>
      <c r="C244" s="160">
        <f t="shared" si="12"/>
        <v>0.25066283290443003</v>
      </c>
      <c r="D244" s="159">
        <v>6475.0959999999995</v>
      </c>
      <c r="E244" s="160">
        <f t="shared" si="13"/>
        <v>4.8226110184581797E-2</v>
      </c>
      <c r="F244" s="159">
        <v>22488.804</v>
      </c>
      <c r="G244" s="160">
        <f t="shared" si="14"/>
        <v>0.19420323817071805</v>
      </c>
      <c r="H244" s="159">
        <v>27770.035</v>
      </c>
      <c r="I244" s="160">
        <f t="shared" si="15"/>
        <v>0.24685259699835332</v>
      </c>
      <c r="J244" s="159">
        <v>-10983.018</v>
      </c>
      <c r="K244" s="159">
        <v>21294.938999999998</v>
      </c>
      <c r="L244" s="159"/>
      <c r="M244" s="136" t="s">
        <v>1144</v>
      </c>
    </row>
    <row r="245" spans="1:13" x14ac:dyDescent="0.3">
      <c r="A245" s="136" t="s">
        <v>937</v>
      </c>
      <c r="B245" s="159" t="s">
        <v>765</v>
      </c>
      <c r="C245" s="160" t="str">
        <f t="shared" si="12"/>
        <v>x</v>
      </c>
      <c r="D245" s="159" t="s">
        <v>765</v>
      </c>
      <c r="E245" s="160" t="str">
        <f t="shared" si="13"/>
        <v>x</v>
      </c>
      <c r="F245" s="159" t="s">
        <v>765</v>
      </c>
      <c r="G245" s="160" t="str">
        <f t="shared" si="14"/>
        <v>x</v>
      </c>
      <c r="H245" s="159" t="s">
        <v>770</v>
      </c>
      <c r="I245" s="160" t="str">
        <f t="shared" si="15"/>
        <v>x</v>
      </c>
      <c r="J245" s="159" t="s">
        <v>765</v>
      </c>
      <c r="K245" s="159" t="s">
        <v>770</v>
      </c>
      <c r="L245" s="159"/>
      <c r="M245" s="136" t="s">
        <v>1145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3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3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91" t="s">
        <v>641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94" t="s">
        <v>642</v>
      </c>
      <c r="C4" s="194"/>
      <c r="D4" s="194"/>
      <c r="E4" s="194"/>
      <c r="F4" s="21"/>
      <c r="G4" s="195" t="s">
        <v>643</v>
      </c>
      <c r="H4" s="195"/>
      <c r="I4" s="195"/>
      <c r="J4" s="22"/>
      <c r="K4" s="23" t="s">
        <v>644</v>
      </c>
    </row>
    <row r="5" spans="1:15" ht="3" customHeight="1" x14ac:dyDescent="0.3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3">
      <c r="B6" s="194"/>
      <c r="C6" s="194"/>
      <c r="D6" s="194"/>
      <c r="E6" s="194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f>G15+G27</f>
        <v>20237.386446000004</v>
      </c>
      <c r="H9" s="34"/>
      <c r="I9" s="33">
        <f>I15+I27</f>
        <v>19988.706373000015</v>
      </c>
      <c r="J9" s="34"/>
      <c r="K9" s="35">
        <f>I9/G9*100-100</f>
        <v>-1.2288151617974421</v>
      </c>
    </row>
    <row r="10" spans="1:15" ht="13.5" customHeight="1" x14ac:dyDescent="0.3">
      <c r="B10" s="29"/>
      <c r="C10" s="29"/>
      <c r="D10" s="29" t="s">
        <v>519</v>
      </c>
      <c r="E10" s="29"/>
      <c r="F10" s="29"/>
      <c r="G10" s="34">
        <f>G16+G28</f>
        <v>26831.476011000006</v>
      </c>
      <c r="H10" s="34"/>
      <c r="I10" s="34">
        <f>I16+I28</f>
        <v>28586.784026999987</v>
      </c>
      <c r="J10" s="34"/>
      <c r="K10" s="36">
        <f>I10/G10*100-100</f>
        <v>6.5419733721706592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f>G9-G10</f>
        <v>-6594.089565000002</v>
      </c>
      <c r="H11" s="34"/>
      <c r="I11" s="33">
        <f>I9-I10</f>
        <v>-8598.0776539999715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f>G9/G10*100</f>
        <v>75.42405210098525</v>
      </c>
      <c r="H12" s="34"/>
      <c r="I12" s="34">
        <f>I9/I10*100</f>
        <v>69.922892879873586</v>
      </c>
      <c r="J12" s="34"/>
      <c r="K12" s="37"/>
    </row>
    <row r="13" spans="1:15" ht="25.5" customHeight="1" x14ac:dyDescent="0.3">
      <c r="B13" s="38"/>
      <c r="C13" s="32"/>
      <c r="D13" s="193" t="s">
        <v>645</v>
      </c>
      <c r="E13" s="193"/>
      <c r="F13" s="29"/>
      <c r="G13" s="39">
        <v>-5293.3793710000027</v>
      </c>
      <c r="H13" s="40"/>
      <c r="I13" s="39">
        <v>-7335.1956110000028</v>
      </c>
      <c r="J13" s="40"/>
      <c r="K13" s="41"/>
    </row>
    <row r="14" spans="1:15" ht="13.5" customHeight="1" x14ac:dyDescent="0.3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14394.793475000009</v>
      </c>
      <c r="H15" s="42"/>
      <c r="I15" s="33">
        <v>14438.491524000019</v>
      </c>
      <c r="J15" s="42"/>
      <c r="K15" s="35">
        <f>I15/G15*100-100</f>
        <v>0.30356843309979809</v>
      </c>
    </row>
    <row r="16" spans="1:15" ht="13.5" customHeight="1" x14ac:dyDescent="0.3">
      <c r="D16" s="29" t="s">
        <v>519</v>
      </c>
      <c r="E16" s="29"/>
      <c r="G16" s="42">
        <v>19615.357760000006</v>
      </c>
      <c r="H16" s="42"/>
      <c r="I16" s="42">
        <v>21728.808945999994</v>
      </c>
      <c r="J16" s="42"/>
      <c r="K16" s="43">
        <f>I16/G16*100-100</f>
        <v>10.774471777974796</v>
      </c>
    </row>
    <row r="17" spans="2:11" ht="13.5" customHeight="1" x14ac:dyDescent="0.3">
      <c r="B17" s="32"/>
      <c r="C17" s="32"/>
      <c r="D17" s="32" t="s">
        <v>516</v>
      </c>
      <c r="E17" s="32"/>
      <c r="G17" s="33">
        <f>G15-G16</f>
        <v>-5220.5642849999967</v>
      </c>
      <c r="H17" s="42"/>
      <c r="I17" s="33">
        <f>I15-I16</f>
        <v>-7290.3174219999746</v>
      </c>
      <c r="J17" s="42"/>
      <c r="K17" s="35"/>
    </row>
    <row r="18" spans="2:11" ht="13.5" customHeight="1" x14ac:dyDescent="0.3">
      <c r="D18" s="29" t="s">
        <v>517</v>
      </c>
      <c r="E18" s="29"/>
      <c r="G18" s="44">
        <f>G15/G16*100</f>
        <v>73.385322108955535</v>
      </c>
      <c r="H18" s="44"/>
      <c r="I18" s="44">
        <f>I15/I16*100</f>
        <v>66.448610045227383</v>
      </c>
      <c r="J18" s="42"/>
      <c r="K18" s="45"/>
    </row>
    <row r="19" spans="2:11" ht="26.25" customHeight="1" x14ac:dyDescent="0.3">
      <c r="B19" s="38"/>
      <c r="C19" s="32"/>
      <c r="D19" s="193" t="s">
        <v>645</v>
      </c>
      <c r="E19" s="193"/>
      <c r="G19" s="39">
        <v>-5221.816261999993</v>
      </c>
      <c r="H19" s="46"/>
      <c r="I19" s="39">
        <v>-7091.3903609999707</v>
      </c>
      <c r="J19" s="46"/>
      <c r="K19" s="41"/>
    </row>
    <row r="20" spans="2:11" ht="13.5" customHeight="1" x14ac:dyDescent="0.3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13150.719504000026</v>
      </c>
      <c r="H21" s="42"/>
      <c r="I21" s="33">
        <v>13217.557102000013</v>
      </c>
      <c r="J21" s="42"/>
      <c r="K21" s="35">
        <f>I21/G21*100-100</f>
        <v>0.50824289864638672</v>
      </c>
    </row>
    <row r="22" spans="2:11" ht="13.5" customHeight="1" x14ac:dyDescent="0.3">
      <c r="E22" s="29" t="s">
        <v>519</v>
      </c>
      <c r="F22" s="29"/>
      <c r="G22" s="42">
        <v>18199.301288000006</v>
      </c>
      <c r="H22" s="42"/>
      <c r="I22" s="42">
        <v>20191.872942999998</v>
      </c>
      <c r="J22" s="42"/>
      <c r="K22" s="43">
        <f>I22/G22*100-100</f>
        <v>10.948616232392538</v>
      </c>
    </row>
    <row r="23" spans="2:11" ht="13.5" customHeight="1" x14ac:dyDescent="0.3">
      <c r="B23" s="32"/>
      <c r="C23" s="32"/>
      <c r="D23" s="32"/>
      <c r="E23" s="32" t="s">
        <v>516</v>
      </c>
      <c r="G23" s="33">
        <f>G21-G22</f>
        <v>-5048.58178399998</v>
      </c>
      <c r="H23" s="42"/>
      <c r="I23" s="33">
        <f>I21-I22</f>
        <v>-6974.3158409999851</v>
      </c>
      <c r="J23" s="42"/>
      <c r="K23" s="35"/>
    </row>
    <row r="24" spans="2:11" ht="13.5" customHeight="1" x14ac:dyDescent="0.3">
      <c r="E24" s="29" t="s">
        <v>517</v>
      </c>
      <c r="F24" s="29"/>
      <c r="G24" s="42">
        <f>G21/G22*100</f>
        <v>72.259474668245417</v>
      </c>
      <c r="H24" s="42"/>
      <c r="I24" s="42">
        <f>I21/I22*100</f>
        <v>65.459787407102326</v>
      </c>
      <c r="J24" s="42"/>
      <c r="K24" s="45"/>
    </row>
    <row r="25" spans="2:11" ht="26.25" customHeight="1" x14ac:dyDescent="0.3">
      <c r="B25" s="38"/>
      <c r="C25" s="32"/>
      <c r="D25" s="32"/>
      <c r="E25" s="162" t="s">
        <v>694</v>
      </c>
      <c r="G25" s="39">
        <v>-5053.0240389999872</v>
      </c>
      <c r="H25" s="46"/>
      <c r="I25" s="39">
        <v>-6775.7477519999702</v>
      </c>
      <c r="J25" s="46"/>
      <c r="K25" s="41"/>
    </row>
    <row r="26" spans="2:11" ht="13.5" customHeight="1" x14ac:dyDescent="0.3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5842.5929709999946</v>
      </c>
      <c r="H27" s="42"/>
      <c r="I27" s="33">
        <v>5550.2148489999972</v>
      </c>
      <c r="J27" s="42"/>
      <c r="K27" s="35">
        <f>I27/G27*100-100</f>
        <v>-5.0042527941143788</v>
      </c>
    </row>
    <row r="28" spans="2:11" ht="13.5" customHeight="1" x14ac:dyDescent="0.3">
      <c r="D28" s="29" t="s">
        <v>519</v>
      </c>
      <c r="G28" s="42">
        <v>7216.1182510000008</v>
      </c>
      <c r="H28" s="42"/>
      <c r="I28" s="42">
        <v>6857.9750809999914</v>
      </c>
      <c r="J28" s="42"/>
      <c r="K28" s="43">
        <f>I28/G28*100-100</f>
        <v>-4.9631000704621044</v>
      </c>
    </row>
    <row r="29" spans="2:11" ht="13.5" customHeight="1" x14ac:dyDescent="0.3">
      <c r="B29" s="32"/>
      <c r="C29" s="32"/>
      <c r="D29" s="32" t="s">
        <v>516</v>
      </c>
      <c r="E29" s="32"/>
      <c r="G29" s="33">
        <f>G27-G28</f>
        <v>-1373.5252800000062</v>
      </c>
      <c r="H29" s="42"/>
      <c r="I29" s="33">
        <f>I27-I28</f>
        <v>-1307.7602319999942</v>
      </c>
      <c r="J29" s="42"/>
      <c r="K29" s="35"/>
    </row>
    <row r="30" spans="2:11" ht="13.5" customHeight="1" x14ac:dyDescent="0.3">
      <c r="D30" s="29" t="s">
        <v>517</v>
      </c>
      <c r="G30" s="42">
        <f>G27/G28*100</f>
        <v>80.965870676943723</v>
      </c>
      <c r="H30" s="42"/>
      <c r="I30" s="42">
        <f>I27/I28*100</f>
        <v>80.930810967465575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4860.723490999997</v>
      </c>
      <c r="H32" s="42"/>
      <c r="I32" s="42">
        <v>4838.1018689999928</v>
      </c>
      <c r="J32" s="42"/>
      <c r="K32" s="43">
        <f>I32/G32*100-100</f>
        <v>-0.46539619136719068</v>
      </c>
    </row>
    <row r="33" spans="2:14" ht="13.5" customHeight="1" x14ac:dyDescent="0.3">
      <c r="B33" s="32"/>
      <c r="C33" s="32"/>
      <c r="D33" s="32" t="s">
        <v>353</v>
      </c>
      <c r="E33" s="32" t="s">
        <v>519</v>
      </c>
      <c r="G33" s="33">
        <v>4932.2866000000067</v>
      </c>
      <c r="H33" s="42"/>
      <c r="I33" s="33">
        <v>5081.907119000025</v>
      </c>
      <c r="J33" s="42"/>
      <c r="K33" s="35">
        <f>I33/G33*100-100</f>
        <v>3.033491991321398</v>
      </c>
    </row>
    <row r="34" spans="2:14" ht="13.5" customHeight="1" x14ac:dyDescent="0.3">
      <c r="D34" s="7" t="s">
        <v>353</v>
      </c>
      <c r="E34" s="7" t="s">
        <v>516</v>
      </c>
      <c r="G34" s="42">
        <f>G32-G33</f>
        <v>-71.563109000009717</v>
      </c>
      <c r="H34" s="42"/>
      <c r="I34" s="42">
        <f>I32-I33</f>
        <v>-243.80525000003217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f>G32/G33*100</f>
        <v>98.549088591080462</v>
      </c>
      <c r="H35" s="42"/>
      <c r="I35" s="33">
        <f>I32/I33*100</f>
        <v>95.202485124363974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107243.44983099999</v>
      </c>
      <c r="D13" s="58"/>
      <c r="E13" s="57">
        <f>SUM(E14:E25)</f>
        <v>55954.042171000001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43118.971992000006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12835.070179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42527.506265000004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13426.535906000003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19" si="1">M15+U15</f>
        <v>9309.8832610000027</v>
      </c>
      <c r="F15" s="29"/>
      <c r="G15" s="34">
        <f t="shared" ref="G15:G19" si="2">E15/C15*100-100</f>
        <v>4.0275463475875739</v>
      </c>
      <c r="H15" s="62"/>
      <c r="I15" s="34">
        <f t="shared" ref="I15:I19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19" si="4">M15/K15*100-100</f>
        <v>1.9252161241773962</v>
      </c>
      <c r="P15" s="62"/>
      <c r="Q15" s="34">
        <f t="shared" ref="Q15:Q19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19" si="6">U15/S15*100-100</f>
        <v>11.241455196827573</v>
      </c>
      <c r="X15" s="62"/>
      <c r="Y15" s="34">
        <f t="shared" ref="Y15:Y19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19" si="8">AC15/AA15*100-100</f>
        <v>1.6511517010826111</v>
      </c>
      <c r="AF15" s="62"/>
      <c r="AG15" s="34">
        <f t="shared" ref="AG15:AG19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19" si="10">AK15/AI15*100-100</f>
        <v>11.701663700335516</v>
      </c>
      <c r="AN15" s="62"/>
      <c r="AO15" s="34">
        <f t="shared" ref="AO15:AO19" si="11">AK15/AK14*100-100</f>
        <v>14.072740707701698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9274.3057849999987</v>
      </c>
      <c r="F16" s="29"/>
      <c r="G16" s="34">
        <f t="shared" si="2"/>
        <v>9.4700937723344936</v>
      </c>
      <c r="H16" s="62"/>
      <c r="I16" s="34">
        <f t="shared" si="3"/>
        <v>-0.38214739113907115</v>
      </c>
      <c r="J16" s="29"/>
      <c r="K16" s="62">
        <v>6595.5570630000011</v>
      </c>
      <c r="L16" s="62"/>
      <c r="M16" s="62">
        <v>7259.5725059999986</v>
      </c>
      <c r="N16" s="29"/>
      <c r="O16" s="34">
        <f t="shared" si="4"/>
        <v>10.067617286264039</v>
      </c>
      <c r="P16" s="62"/>
      <c r="Q16" s="34">
        <f t="shared" si="5"/>
        <v>2.7787899524559521</v>
      </c>
      <c r="R16" s="29"/>
      <c r="S16" s="62">
        <v>1876.4424259999994</v>
      </c>
      <c r="T16" s="62"/>
      <c r="U16" s="62">
        <v>2014.733279</v>
      </c>
      <c r="V16" s="29"/>
      <c r="W16" s="34">
        <f t="shared" si="6"/>
        <v>7.3698425853008729</v>
      </c>
      <c r="X16" s="62"/>
      <c r="Y16" s="34">
        <f t="shared" si="7"/>
        <v>-10.320183802101482</v>
      </c>
      <c r="Z16" s="29"/>
      <c r="AA16" s="62">
        <v>6472.5348640000011</v>
      </c>
      <c r="AB16" s="62"/>
      <c r="AC16" s="62">
        <v>7141.4779309999994</v>
      </c>
      <c r="AD16" s="29"/>
      <c r="AE16" s="34">
        <f t="shared" si="8"/>
        <v>10.335101796370921</v>
      </c>
      <c r="AF16" s="62"/>
      <c r="AG16" s="34">
        <f t="shared" si="9"/>
        <v>2.8110193206867962</v>
      </c>
      <c r="AH16" s="29"/>
      <c r="AI16" s="62">
        <v>1999.4646249999992</v>
      </c>
      <c r="AJ16" s="62"/>
      <c r="AK16" s="62">
        <v>2132.8278540000001</v>
      </c>
      <c r="AL16" s="29"/>
      <c r="AM16" s="34">
        <f t="shared" si="10"/>
        <v>6.6699469114138878</v>
      </c>
      <c r="AN16" s="62"/>
      <c r="AO16" s="34">
        <f t="shared" si="11"/>
        <v>-9.7660637018453684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9447.7062010000009</v>
      </c>
      <c r="F17" s="29"/>
      <c r="G17" s="34">
        <f t="shared" si="2"/>
        <v>2.4475846256937928</v>
      </c>
      <c r="H17" s="62"/>
      <c r="I17" s="34">
        <f t="shared" si="3"/>
        <v>1.8696862063838324</v>
      </c>
      <c r="J17" s="29"/>
      <c r="K17" s="62">
        <v>6629.0486840000003</v>
      </c>
      <c r="L17" s="62"/>
      <c r="M17" s="62">
        <v>7279.2030510000004</v>
      </c>
      <c r="N17" s="29"/>
      <c r="O17" s="34">
        <f t="shared" si="4"/>
        <v>9.8076571464805369</v>
      </c>
      <c r="P17" s="62"/>
      <c r="Q17" s="34">
        <f t="shared" si="5"/>
        <v>0.27040910444489441</v>
      </c>
      <c r="R17" s="29"/>
      <c r="S17" s="62">
        <v>2592.9415029999991</v>
      </c>
      <c r="T17" s="62"/>
      <c r="U17" s="62">
        <v>2168.50315</v>
      </c>
      <c r="V17" s="29"/>
      <c r="W17" s="34">
        <f t="shared" si="6"/>
        <v>-16.368990681391367</v>
      </c>
      <c r="X17" s="62"/>
      <c r="Y17" s="34">
        <f t="shared" si="7"/>
        <v>7.6322693729624831</v>
      </c>
      <c r="Z17" s="29"/>
      <c r="AA17" s="62">
        <v>6533.0396309999996</v>
      </c>
      <c r="AB17" s="62"/>
      <c r="AC17" s="62">
        <v>7181.706467</v>
      </c>
      <c r="AD17" s="29"/>
      <c r="AE17" s="34">
        <f t="shared" si="8"/>
        <v>9.9290203739466705</v>
      </c>
      <c r="AF17" s="62"/>
      <c r="AG17" s="34">
        <f t="shared" si="9"/>
        <v>0.56330827300293151</v>
      </c>
      <c r="AH17" s="29"/>
      <c r="AI17" s="62">
        <v>2688.9505559999989</v>
      </c>
      <c r="AJ17" s="62"/>
      <c r="AK17" s="62">
        <v>2265.999734</v>
      </c>
      <c r="AL17" s="29"/>
      <c r="AM17" s="34">
        <f t="shared" si="10"/>
        <v>-15.729215290189927</v>
      </c>
      <c r="AN17" s="62"/>
      <c r="AO17" s="34">
        <f t="shared" si="11"/>
        <v>6.2439113288136809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10244.424705000001</v>
      </c>
      <c r="F18" s="29"/>
      <c r="G18" s="34">
        <f t="shared" si="2"/>
        <v>13.241419849912759</v>
      </c>
      <c r="H18" s="62"/>
      <c r="I18" s="34">
        <f t="shared" si="3"/>
        <v>8.4329305658940967</v>
      </c>
      <c r="J18" s="29"/>
      <c r="K18" s="62">
        <v>6671.4553629999982</v>
      </c>
      <c r="L18" s="62"/>
      <c r="M18" s="62">
        <v>7949.5717350000004</v>
      </c>
      <c r="N18" s="29"/>
      <c r="O18" s="34">
        <f t="shared" si="4"/>
        <v>19.157984314613813</v>
      </c>
      <c r="P18" s="62"/>
      <c r="Q18" s="34">
        <f t="shared" si="5"/>
        <v>9.2093692029638703</v>
      </c>
      <c r="R18" s="29"/>
      <c r="S18" s="62">
        <v>2375.0796579999992</v>
      </c>
      <c r="T18" s="62"/>
      <c r="U18" s="62">
        <v>2294.8529700000004</v>
      </c>
      <c r="V18" s="29"/>
      <c r="W18" s="34">
        <f t="shared" si="6"/>
        <v>-3.3778525166417381</v>
      </c>
      <c r="X18" s="62"/>
      <c r="Y18" s="34">
        <f t="shared" si="7"/>
        <v>5.8265914900792524</v>
      </c>
      <c r="Z18" s="29"/>
      <c r="AA18" s="62">
        <v>6552.0103389999977</v>
      </c>
      <c r="AB18" s="62"/>
      <c r="AC18" s="62">
        <v>7870.2833989999999</v>
      </c>
      <c r="AD18" s="29"/>
      <c r="AE18" s="34">
        <f t="shared" si="8"/>
        <v>20.120130949018076</v>
      </c>
      <c r="AF18" s="62"/>
      <c r="AG18" s="34">
        <f t="shared" si="9"/>
        <v>9.5879292082462086</v>
      </c>
      <c r="AH18" s="29"/>
      <c r="AI18" s="62">
        <v>2494.5246819999988</v>
      </c>
      <c r="AJ18" s="62"/>
      <c r="AK18" s="62">
        <v>2374.1413060000004</v>
      </c>
      <c r="AL18" s="29"/>
      <c r="AM18" s="34">
        <f t="shared" si="10"/>
        <v>-4.8259043844569334</v>
      </c>
      <c r="AN18" s="62"/>
      <c r="AO18" s="34">
        <f t="shared" si="11"/>
        <v>4.7723559000206137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8894.6531210000012</v>
      </c>
      <c r="F19" s="29"/>
      <c r="G19" s="34">
        <f t="shared" si="2"/>
        <v>3.8736917405129958</v>
      </c>
      <c r="H19" s="62"/>
      <c r="I19" s="34">
        <f t="shared" si="3"/>
        <v>-13.175669916742279</v>
      </c>
      <c r="J19" s="29"/>
      <c r="K19" s="62">
        <v>6611.1997989999991</v>
      </c>
      <c r="L19" s="62"/>
      <c r="M19" s="62">
        <v>6757.9380460000002</v>
      </c>
      <c r="N19" s="29"/>
      <c r="O19" s="34">
        <f t="shared" si="4"/>
        <v>2.2195403476112858</v>
      </c>
      <c r="P19" s="62"/>
      <c r="Q19" s="34">
        <f t="shared" si="5"/>
        <v>-14.989910509940202</v>
      </c>
      <c r="R19" s="29"/>
      <c r="S19" s="62">
        <v>1951.7510040000009</v>
      </c>
      <c r="T19" s="62"/>
      <c r="U19" s="62">
        <v>2136.7150750000005</v>
      </c>
      <c r="V19" s="29"/>
      <c r="W19" s="34">
        <f t="shared" si="6"/>
        <v>9.4768272500399036</v>
      </c>
      <c r="X19" s="62"/>
      <c r="Y19" s="34">
        <f t="shared" si="7"/>
        <v>-6.8909815603567779</v>
      </c>
      <c r="Z19" s="29"/>
      <c r="AA19" s="62">
        <v>6530.3077899999989</v>
      </c>
      <c r="AB19" s="62"/>
      <c r="AC19" s="62">
        <v>6676.8190800000002</v>
      </c>
      <c r="AD19" s="29"/>
      <c r="AE19" s="34">
        <f t="shared" si="8"/>
        <v>2.2435587220614082</v>
      </c>
      <c r="AF19" s="62"/>
      <c r="AG19" s="34">
        <f t="shared" si="9"/>
        <v>-15.164184801167906</v>
      </c>
      <c r="AH19" s="29"/>
      <c r="AI19" s="62">
        <v>2032.643013000001</v>
      </c>
      <c r="AJ19" s="62"/>
      <c r="AK19" s="62">
        <v>2217.8340410000005</v>
      </c>
      <c r="AL19" s="29"/>
      <c r="AM19" s="34">
        <f t="shared" si="10"/>
        <v>9.1108486249473799</v>
      </c>
      <c r="AN19" s="62"/>
      <c r="AO19" s="34">
        <f t="shared" si="11"/>
        <v>-6.5837389124638719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10002.205205000002</v>
      </c>
      <c r="D20" s="62"/>
      <c r="E20" s="62"/>
      <c r="F20" s="29"/>
      <c r="G20" s="34"/>
      <c r="H20" s="62"/>
      <c r="I20" s="34"/>
      <c r="J20" s="29"/>
      <c r="K20" s="62">
        <v>7143.0647999999992</v>
      </c>
      <c r="L20" s="62"/>
      <c r="M20" s="62"/>
      <c r="N20" s="29"/>
      <c r="O20" s="34"/>
      <c r="P20" s="62"/>
      <c r="Q20" s="34"/>
      <c r="R20" s="29"/>
      <c r="S20" s="62">
        <v>2859.1404050000019</v>
      </c>
      <c r="T20" s="62"/>
      <c r="U20" s="62"/>
      <c r="V20" s="29"/>
      <c r="W20" s="34"/>
      <c r="X20" s="62"/>
      <c r="Y20" s="34"/>
      <c r="Z20" s="29"/>
      <c r="AA20" s="62">
        <v>7030.907713999999</v>
      </c>
      <c r="AB20" s="62"/>
      <c r="AC20" s="62"/>
      <c r="AD20" s="29"/>
      <c r="AE20" s="34"/>
      <c r="AF20" s="62"/>
      <c r="AG20" s="34"/>
      <c r="AH20" s="29"/>
      <c r="AI20" s="62">
        <v>2971.2974910000021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7834.7487010000004</v>
      </c>
      <c r="D21" s="62"/>
      <c r="E21" s="62"/>
      <c r="F21" s="29"/>
      <c r="G21" s="34"/>
      <c r="H21" s="62"/>
      <c r="I21" s="34"/>
      <c r="J21" s="29"/>
      <c r="K21" s="62">
        <v>5714.5734810000004</v>
      </c>
      <c r="L21" s="62"/>
      <c r="M21" s="62"/>
      <c r="N21" s="29"/>
      <c r="O21" s="34"/>
      <c r="P21" s="62"/>
      <c r="Q21" s="34"/>
      <c r="R21" s="29"/>
      <c r="S21" s="62">
        <v>2120.1752200000001</v>
      </c>
      <c r="T21" s="62"/>
      <c r="U21" s="62"/>
      <c r="V21" s="29"/>
      <c r="W21" s="34"/>
      <c r="X21" s="62"/>
      <c r="Y21" s="34"/>
      <c r="Z21" s="29"/>
      <c r="AA21" s="62">
        <v>5615.1968720000004</v>
      </c>
      <c r="AB21" s="62"/>
      <c r="AC21" s="62"/>
      <c r="AD21" s="29"/>
      <c r="AE21" s="34"/>
      <c r="AF21" s="62"/>
      <c r="AG21" s="34"/>
      <c r="AH21" s="29"/>
      <c r="AI21" s="62">
        <v>2219.551829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8980.7692100000022</v>
      </c>
      <c r="D22" s="62"/>
      <c r="E22" s="62"/>
      <c r="F22" s="29"/>
      <c r="G22" s="34"/>
      <c r="H22" s="62"/>
      <c r="I22" s="34"/>
      <c r="J22" s="29"/>
      <c r="K22" s="62">
        <v>7043.815958000001</v>
      </c>
      <c r="L22" s="62"/>
      <c r="M22" s="62"/>
      <c r="N22" s="29"/>
      <c r="O22" s="34"/>
      <c r="P22" s="62"/>
      <c r="Q22" s="34"/>
      <c r="R22" s="29"/>
      <c r="S22" s="62">
        <v>1936.9532520000002</v>
      </c>
      <c r="T22" s="62"/>
      <c r="U22" s="62"/>
      <c r="V22" s="29"/>
      <c r="W22" s="34"/>
      <c r="X22" s="62"/>
      <c r="Y22" s="34"/>
      <c r="Z22" s="29"/>
      <c r="AA22" s="62">
        <v>6973.6648510000014</v>
      </c>
      <c r="AB22" s="62"/>
      <c r="AC22" s="62"/>
      <c r="AD22" s="29"/>
      <c r="AE22" s="34"/>
      <c r="AF22" s="62"/>
      <c r="AG22" s="34"/>
      <c r="AH22" s="29"/>
      <c r="AI22" s="62">
        <v>2007.1043590000002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9973.048906</v>
      </c>
      <c r="D23" s="62"/>
      <c r="E23" s="62"/>
      <c r="F23" s="29"/>
      <c r="G23" s="34"/>
      <c r="H23" s="62"/>
      <c r="I23" s="34"/>
      <c r="J23" s="29"/>
      <c r="K23" s="62">
        <v>7431.1538699999992</v>
      </c>
      <c r="L23" s="62"/>
      <c r="M23" s="62"/>
      <c r="N23" s="29"/>
      <c r="O23" s="34"/>
      <c r="P23" s="62"/>
      <c r="Q23" s="34"/>
      <c r="R23" s="29"/>
      <c r="S23" s="62">
        <v>2541.8950359999999</v>
      </c>
      <c r="T23" s="62"/>
      <c r="U23" s="62"/>
      <c r="V23" s="29"/>
      <c r="W23" s="34"/>
      <c r="X23" s="62"/>
      <c r="Y23" s="34"/>
      <c r="Z23" s="29"/>
      <c r="AA23" s="62">
        <v>7316.9517099999994</v>
      </c>
      <c r="AB23" s="62"/>
      <c r="AC23" s="62"/>
      <c r="AD23" s="29"/>
      <c r="AE23" s="34"/>
      <c r="AF23" s="62"/>
      <c r="AG23" s="34"/>
      <c r="AH23" s="29"/>
      <c r="AI23" s="62">
        <v>2656.0971960000002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9401.9095859999998</v>
      </c>
      <c r="D24" s="62"/>
      <c r="E24" s="62"/>
      <c r="F24" s="29"/>
      <c r="G24" s="34"/>
      <c r="H24" s="62"/>
      <c r="I24" s="34"/>
      <c r="J24" s="29"/>
      <c r="K24" s="62">
        <v>7592.7717459999994</v>
      </c>
      <c r="L24" s="62"/>
      <c r="M24" s="62"/>
      <c r="N24" s="29"/>
      <c r="O24" s="34"/>
      <c r="P24" s="62"/>
      <c r="Q24" s="34"/>
      <c r="R24" s="29"/>
      <c r="S24" s="62">
        <v>1809.137840000001</v>
      </c>
      <c r="T24" s="62"/>
      <c r="U24" s="62"/>
      <c r="V24" s="29"/>
      <c r="W24" s="34"/>
      <c r="X24" s="62"/>
      <c r="Y24" s="34"/>
      <c r="Z24" s="29"/>
      <c r="AA24" s="62">
        <v>7490.1457449999989</v>
      </c>
      <c r="AB24" s="62"/>
      <c r="AC24" s="62"/>
      <c r="AD24" s="29"/>
      <c r="AE24" s="34"/>
      <c r="AF24" s="62"/>
      <c r="AG24" s="34"/>
      <c r="AH24" s="29"/>
      <c r="AI24" s="62">
        <v>1911.7638410000006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8706.8492220000007</v>
      </c>
      <c r="D25" s="62"/>
      <c r="E25" s="62"/>
      <c r="F25" s="29"/>
      <c r="G25" s="34"/>
      <c r="H25" s="62"/>
      <c r="I25" s="34"/>
      <c r="J25" s="29"/>
      <c r="K25" s="62">
        <v>6579.1667870000001</v>
      </c>
      <c r="L25" s="62"/>
      <c r="M25" s="62"/>
      <c r="N25" s="29"/>
      <c r="O25" s="34"/>
      <c r="P25" s="62"/>
      <c r="Q25" s="34"/>
      <c r="R25" s="29"/>
      <c r="S25" s="62">
        <v>2127.6824350000006</v>
      </c>
      <c r="T25" s="62"/>
      <c r="U25" s="62"/>
      <c r="V25" s="29"/>
      <c r="W25" s="34"/>
      <c r="X25" s="62"/>
      <c r="Y25" s="34"/>
      <c r="Z25" s="29"/>
      <c r="AA25" s="62">
        <v>6458.7648330000002</v>
      </c>
      <c r="AB25" s="62"/>
      <c r="AC25" s="62"/>
      <c r="AD25" s="29"/>
      <c r="AE25" s="34"/>
      <c r="AF25" s="62"/>
      <c r="AG25" s="34"/>
      <c r="AH25" s="29"/>
      <c r="AI25" s="62">
        <v>2248.0843890000006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8" t="s">
        <v>654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7">
        <v>2023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7">
        <v>2024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7">
        <v>2025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8783.0690979999999</v>
      </c>
      <c r="F39" s="62"/>
      <c r="G39" s="77">
        <f t="shared" ref="G39:G44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4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4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4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7"/>
    </row>
    <row r="41" spans="1:27" ht="13.5" customHeight="1" x14ac:dyDescent="0.3">
      <c r="A41" s="197"/>
      <c r="B41" s="29"/>
      <c r="C41" s="61" t="s">
        <v>328</v>
      </c>
      <c r="D41" s="29"/>
      <c r="E41" s="62">
        <v>9274.3057850000005</v>
      </c>
      <c r="F41" s="62"/>
      <c r="G41" s="77">
        <f t="shared" si="6"/>
        <v>9.470093772334522</v>
      </c>
      <c r="H41" s="78"/>
      <c r="I41" s="77">
        <f t="shared" si="8"/>
        <v>-0.38214739113904272</v>
      </c>
      <c r="J41" s="29"/>
      <c r="K41" s="62">
        <v>8422.1318950000004</v>
      </c>
      <c r="L41" s="62"/>
      <c r="M41" s="77">
        <f t="shared" si="7"/>
        <v>9.4839865257050633</v>
      </c>
      <c r="N41" s="78"/>
      <c r="O41" s="77">
        <f t="shared" si="9"/>
        <v>1.2570109012321637</v>
      </c>
      <c r="P41" s="68"/>
      <c r="Q41" s="62">
        <v>9117.6991959999996</v>
      </c>
      <c r="R41" s="29"/>
      <c r="S41" s="77">
        <v>8.8950670131268765</v>
      </c>
      <c r="T41" s="29"/>
      <c r="U41" s="77">
        <v>1.6186772280895667</v>
      </c>
      <c r="V41" s="68"/>
      <c r="W41" s="77">
        <v>7.2702373297885288</v>
      </c>
      <c r="X41" s="29"/>
      <c r="Y41" s="61" t="s">
        <v>523</v>
      </c>
      <c r="Z41" s="29"/>
      <c r="AA41" s="197"/>
    </row>
    <row r="42" spans="1:27" ht="13.5" customHeight="1" x14ac:dyDescent="0.3">
      <c r="A42" s="197"/>
      <c r="B42" s="29"/>
      <c r="C42" s="61" t="s">
        <v>329</v>
      </c>
      <c r="D42" s="29"/>
      <c r="E42" s="62">
        <v>9447.7062010000009</v>
      </c>
      <c r="F42" s="62"/>
      <c r="G42" s="77">
        <f t="shared" si="6"/>
        <v>2.4475846256937928</v>
      </c>
      <c r="H42" s="78"/>
      <c r="I42" s="77">
        <f t="shared" si="8"/>
        <v>1.8696862063838182</v>
      </c>
      <c r="J42" s="29"/>
      <c r="K42" s="62">
        <v>8643.378920000001</v>
      </c>
      <c r="L42" s="62"/>
      <c r="M42" s="77">
        <f t="shared" si="7"/>
        <v>5.6385304327987598</v>
      </c>
      <c r="N42" s="78"/>
      <c r="O42" s="77">
        <f t="shared" si="9"/>
        <v>2.6269717425269477</v>
      </c>
      <c r="P42" s="68"/>
      <c r="Q42" s="62">
        <v>8801.981772000001</v>
      </c>
      <c r="R42" s="29"/>
      <c r="S42" s="77">
        <v>-3.138228182863287</v>
      </c>
      <c r="T42" s="29"/>
      <c r="U42" s="77">
        <v>-3.4626874303827293</v>
      </c>
      <c r="V42" s="68"/>
      <c r="W42" s="77">
        <v>5.2112853562296948</v>
      </c>
      <c r="X42" s="29"/>
      <c r="Y42" s="61" t="s">
        <v>524</v>
      </c>
      <c r="Z42" s="29"/>
      <c r="AA42" s="197"/>
    </row>
    <row r="43" spans="1:27" ht="13.5" customHeight="1" x14ac:dyDescent="0.3">
      <c r="A43" s="197"/>
      <c r="B43" s="29"/>
      <c r="C43" s="61" t="s">
        <v>330</v>
      </c>
      <c r="D43" s="29"/>
      <c r="E43" s="62">
        <v>10244.424705000001</v>
      </c>
      <c r="F43" s="62"/>
      <c r="G43" s="77">
        <f t="shared" si="6"/>
        <v>13.241419849912788</v>
      </c>
      <c r="H43" s="78"/>
      <c r="I43" s="77">
        <f t="shared" si="8"/>
        <v>8.4329305658940967</v>
      </c>
      <c r="J43" s="29"/>
      <c r="K43" s="62">
        <v>9504.7157169999991</v>
      </c>
      <c r="L43" s="62"/>
      <c r="M43" s="77">
        <f t="shared" si="7"/>
        <v>18.620542122687112</v>
      </c>
      <c r="N43" s="78"/>
      <c r="O43" s="77">
        <f t="shared" si="9"/>
        <v>9.9652786829343114</v>
      </c>
      <c r="P43" s="68"/>
      <c r="Q43" s="62">
        <v>9327.7221670000017</v>
      </c>
      <c r="R43" s="29"/>
      <c r="S43" s="77">
        <v>4.5589785665875127</v>
      </c>
      <c r="T43" s="29"/>
      <c r="U43" s="77">
        <v>5.9729775477658222</v>
      </c>
      <c r="V43" s="68"/>
      <c r="W43" s="77">
        <v>8.3241148751644971</v>
      </c>
      <c r="X43" s="29"/>
      <c r="Y43" s="61" t="s">
        <v>525</v>
      </c>
      <c r="Z43" s="29"/>
      <c r="AA43" s="197"/>
    </row>
    <row r="44" spans="1:27" ht="13.5" customHeight="1" x14ac:dyDescent="0.3">
      <c r="A44" s="197"/>
      <c r="B44" s="29"/>
      <c r="C44" s="61" t="s">
        <v>331</v>
      </c>
      <c r="D44" s="29"/>
      <c r="E44" s="62">
        <v>8894.6531209999994</v>
      </c>
      <c r="F44" s="62"/>
      <c r="G44" s="77">
        <f t="shared" si="6"/>
        <v>3.8736917405129816</v>
      </c>
      <c r="H44" s="78"/>
      <c r="I44" s="77">
        <f t="shared" si="8"/>
        <v>-13.175669916742308</v>
      </c>
      <c r="J44" s="29"/>
      <c r="K44" s="62">
        <v>8068.5489880000005</v>
      </c>
      <c r="L44" s="62"/>
      <c r="M44" s="77">
        <f t="shared" si="7"/>
        <v>4.138722180612973</v>
      </c>
      <c r="N44" s="78"/>
      <c r="O44" s="77">
        <f t="shared" si="9"/>
        <v>-15.110044021951026</v>
      </c>
      <c r="P44" s="68"/>
      <c r="Q44" s="62">
        <v>8767.3144489999995</v>
      </c>
      <c r="R44" s="29"/>
      <c r="S44" s="77">
        <v>5.0834002525000699</v>
      </c>
      <c r="T44" s="29"/>
      <c r="U44" s="77">
        <v>-6.007980383277669</v>
      </c>
      <c r="V44" s="68"/>
      <c r="W44" s="77">
        <v>6.5419733721707729</v>
      </c>
      <c r="X44" s="29"/>
      <c r="Y44" s="61" t="s">
        <v>526</v>
      </c>
      <c r="Z44" s="29"/>
      <c r="AA44" s="197"/>
    </row>
    <row r="45" spans="1:27" ht="6.75" customHeight="1" thickBot="1" x14ac:dyDescent="0.3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80"/>
      <c r="V45" s="81"/>
      <c r="W45" s="80"/>
      <c r="X45" s="80"/>
      <c r="Y45" s="80"/>
      <c r="Z45" s="80"/>
      <c r="AA45" s="63"/>
    </row>
    <row r="46" spans="1:27" ht="14.4" thickTop="1" x14ac:dyDescent="0.3"/>
    <row r="47" spans="1:27" x14ac:dyDescent="0.3">
      <c r="C47" s="7" t="s">
        <v>713</v>
      </c>
    </row>
    <row r="48" spans="1:27" x14ac:dyDescent="0.3">
      <c r="C48" s="7" t="s">
        <v>712</v>
      </c>
    </row>
  </sheetData>
  <mergeCells count="21">
    <mergeCell ref="AE10:AF10"/>
    <mergeCell ref="Y4:Y8"/>
    <mergeCell ref="AA4:AA8"/>
    <mergeCell ref="AA10:AA22"/>
    <mergeCell ref="AA24:AA36"/>
    <mergeCell ref="AA38:AA44"/>
    <mergeCell ref="A1:AA1"/>
    <mergeCell ref="A38:A44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activeCell="A2" sqref="A2:AQ2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78895.068759999995</v>
      </c>
      <c r="D13" s="58"/>
      <c r="E13" s="57">
        <f>SUM(E14:E25)</f>
        <v>41081.640396999988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31652.353260999997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9429.2871359999972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29831.997760999999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11249.642635999997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19" si="1">M15+U15</f>
        <v>7253.1330189999971</v>
      </c>
      <c r="F15" s="29"/>
      <c r="G15" s="34">
        <f t="shared" ref="G15:G19" si="2">E15/C15*100-100</f>
        <v>11.504669753832573</v>
      </c>
      <c r="H15" s="62"/>
      <c r="I15" s="34">
        <f t="shared" ref="I15:I19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19" si="4">M15/K15*100-100</f>
        <v>12.396409661229796</v>
      </c>
      <c r="P15" s="62"/>
      <c r="Q15" s="34">
        <f t="shared" ref="Q15:Q19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19" si="6">U15/S15*100-100</f>
        <v>8.4929108875179367</v>
      </c>
      <c r="X15" s="62"/>
      <c r="Y15" s="34">
        <f t="shared" ref="Y15:Y19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19" si="8">AC15/AA15*100-100</f>
        <v>14.354750224278206</v>
      </c>
      <c r="AF15" s="62"/>
      <c r="AG15" s="34">
        <f t="shared" ref="AG15:AG19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19" si="10">AK15/AI15*100-100</f>
        <v>4.3814676891275752</v>
      </c>
      <c r="AN15" s="62"/>
      <c r="AO15" s="34">
        <f t="shared" ref="AO15:AO19" si="11">AK15/AK14*100-100</f>
        <v>9.4732016374756967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6788.6781969999975</v>
      </c>
      <c r="F16" s="29"/>
      <c r="G16" s="34">
        <f t="shared" si="2"/>
        <v>0.17174172479357708</v>
      </c>
      <c r="H16" s="62"/>
      <c r="I16" s="34">
        <f t="shared" si="3"/>
        <v>-6.4035061921976819</v>
      </c>
      <c r="J16" s="29"/>
      <c r="K16" s="62">
        <v>4960.9816090000013</v>
      </c>
      <c r="L16" s="62"/>
      <c r="M16" s="62">
        <v>5085.6095269999987</v>
      </c>
      <c r="N16" s="29"/>
      <c r="O16" s="34">
        <f t="shared" si="4"/>
        <v>2.5121624674822982</v>
      </c>
      <c r="P16" s="62"/>
      <c r="Q16" s="34">
        <f t="shared" si="5"/>
        <v>-9.844580886205037</v>
      </c>
      <c r="R16" s="29"/>
      <c r="S16" s="62">
        <v>1816.057584000001</v>
      </c>
      <c r="T16" s="62"/>
      <c r="U16" s="62">
        <v>1703.0686699999992</v>
      </c>
      <c r="V16" s="29"/>
      <c r="W16" s="34">
        <f t="shared" si="6"/>
        <v>-6.2216592136431785</v>
      </c>
      <c r="X16" s="62"/>
      <c r="Y16" s="34">
        <f t="shared" si="7"/>
        <v>5.6365127878874404</v>
      </c>
      <c r="Z16" s="29"/>
      <c r="AA16" s="62">
        <v>4657.193784000001</v>
      </c>
      <c r="AB16" s="62"/>
      <c r="AC16" s="62">
        <v>4801.999808999999</v>
      </c>
      <c r="AD16" s="29"/>
      <c r="AE16" s="34">
        <f t="shared" si="8"/>
        <v>3.1092978243139697</v>
      </c>
      <c r="AF16" s="62"/>
      <c r="AG16" s="34">
        <f t="shared" si="9"/>
        <v>-9.6146174407153921</v>
      </c>
      <c r="AH16" s="29"/>
      <c r="AI16" s="62">
        <v>2119.8454090000014</v>
      </c>
      <c r="AJ16" s="62"/>
      <c r="AK16" s="62">
        <v>1986.6783879999994</v>
      </c>
      <c r="AL16" s="29"/>
      <c r="AM16" s="34">
        <f t="shared" si="10"/>
        <v>-6.2819213341986568</v>
      </c>
      <c r="AN16" s="62"/>
      <c r="AO16" s="34">
        <f t="shared" si="11"/>
        <v>2.3888303757641864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6853.884634</v>
      </c>
      <c r="D17" s="62"/>
      <c r="E17" s="62">
        <f t="shared" si="1"/>
        <v>6431.8580509999965</v>
      </c>
      <c r="F17" s="29"/>
      <c r="G17" s="34">
        <f t="shared" si="2"/>
        <v>-6.1574801085279489</v>
      </c>
      <c r="H17" s="62"/>
      <c r="I17" s="34">
        <f t="shared" si="3"/>
        <v>-5.2561063530406358</v>
      </c>
      <c r="J17" s="29"/>
      <c r="K17" s="62">
        <v>5172.1761440000009</v>
      </c>
      <c r="L17" s="62"/>
      <c r="M17" s="62">
        <v>4879.885750999998</v>
      </c>
      <c r="N17" s="29"/>
      <c r="O17" s="34">
        <f t="shared" si="4"/>
        <v>-5.6512072455048781</v>
      </c>
      <c r="P17" s="62"/>
      <c r="Q17" s="34">
        <f t="shared" si="5"/>
        <v>-4.0452137528017715</v>
      </c>
      <c r="R17" s="29"/>
      <c r="S17" s="62">
        <v>1681.7084899999993</v>
      </c>
      <c r="T17" s="62"/>
      <c r="U17" s="62">
        <v>1551.9722999999983</v>
      </c>
      <c r="V17" s="29"/>
      <c r="W17" s="34">
        <f t="shared" si="6"/>
        <v>-7.7145468891580009</v>
      </c>
      <c r="X17" s="62"/>
      <c r="Y17" s="34">
        <f t="shared" si="7"/>
        <v>-8.8720069050416583</v>
      </c>
      <c r="Z17" s="29"/>
      <c r="AA17" s="62">
        <v>4862.6983570000011</v>
      </c>
      <c r="AB17" s="62"/>
      <c r="AC17" s="62">
        <v>4596.1864579999992</v>
      </c>
      <c r="AD17" s="29"/>
      <c r="AE17" s="34">
        <f t="shared" si="8"/>
        <v>-5.4807409268220368</v>
      </c>
      <c r="AF17" s="62"/>
      <c r="AG17" s="34">
        <f t="shared" si="9"/>
        <v>-4.285992486177534</v>
      </c>
      <c r="AH17" s="29"/>
      <c r="AI17" s="62">
        <v>1991.1862769999996</v>
      </c>
      <c r="AJ17" s="62"/>
      <c r="AK17" s="62">
        <v>1835.6715929999978</v>
      </c>
      <c r="AL17" s="29"/>
      <c r="AM17" s="34">
        <f t="shared" si="10"/>
        <v>-7.8101524601860177</v>
      </c>
      <c r="AN17" s="62"/>
      <c r="AO17" s="34">
        <f t="shared" si="11"/>
        <v>-7.6009683254278997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7010.3584730000011</v>
      </c>
      <c r="F18" s="29"/>
      <c r="G18" s="34">
        <f t="shared" si="2"/>
        <v>2.6118351410095784</v>
      </c>
      <c r="H18" s="62"/>
      <c r="I18" s="34">
        <f t="shared" si="3"/>
        <v>8.9942970975558296</v>
      </c>
      <c r="J18" s="29"/>
      <c r="K18" s="62">
        <v>5179.7367449999974</v>
      </c>
      <c r="L18" s="62"/>
      <c r="M18" s="62">
        <v>5351.7013260000003</v>
      </c>
      <c r="N18" s="29"/>
      <c r="O18" s="34">
        <f t="shared" si="4"/>
        <v>3.3199482804990197</v>
      </c>
      <c r="P18" s="62"/>
      <c r="Q18" s="34">
        <f t="shared" si="5"/>
        <v>9.6685783043858606</v>
      </c>
      <c r="R18" s="29"/>
      <c r="S18" s="62">
        <v>1652.1832410000002</v>
      </c>
      <c r="T18" s="62"/>
      <c r="U18" s="62">
        <v>1658.657147000001</v>
      </c>
      <c r="V18" s="29"/>
      <c r="W18" s="34">
        <f t="shared" si="6"/>
        <v>0.39183946667333203</v>
      </c>
      <c r="X18" s="62"/>
      <c r="Y18" s="34">
        <f t="shared" si="7"/>
        <v>6.8741463362460138</v>
      </c>
      <c r="Z18" s="29"/>
      <c r="AA18" s="62">
        <v>4852.3192099999978</v>
      </c>
      <c r="AB18" s="62"/>
      <c r="AC18" s="62">
        <v>5057.0062010000001</v>
      </c>
      <c r="AD18" s="29"/>
      <c r="AE18" s="34">
        <f t="shared" si="8"/>
        <v>4.2183331751581647</v>
      </c>
      <c r="AF18" s="62"/>
      <c r="AG18" s="34">
        <f t="shared" si="9"/>
        <v>10.026132473322761</v>
      </c>
      <c r="AH18" s="29"/>
      <c r="AI18" s="62">
        <v>1979.6007759999995</v>
      </c>
      <c r="AJ18" s="62"/>
      <c r="AK18" s="62">
        <v>1953.3522720000012</v>
      </c>
      <c r="AL18" s="29"/>
      <c r="AM18" s="34">
        <f t="shared" si="10"/>
        <v>-1.3259493690963495</v>
      </c>
      <c r="AN18" s="62"/>
      <c r="AO18" s="34">
        <f t="shared" si="11"/>
        <v>6.4107697394652376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6546.4898490000005</v>
      </c>
      <c r="F19" s="29"/>
      <c r="G19" s="34">
        <f t="shared" si="2"/>
        <v>-7.7721337155452375E-2</v>
      </c>
      <c r="H19" s="62"/>
      <c r="I19" s="34">
        <f t="shared" si="3"/>
        <v>-6.6169030554794688</v>
      </c>
      <c r="J19" s="29"/>
      <c r="K19" s="62">
        <v>4949.2849560000004</v>
      </c>
      <c r="L19" s="62"/>
      <c r="M19" s="62">
        <v>5114.551238</v>
      </c>
      <c r="N19" s="29"/>
      <c r="O19" s="34">
        <f t="shared" si="4"/>
        <v>3.3391951255432986</v>
      </c>
      <c r="P19" s="62"/>
      <c r="Q19" s="34">
        <f t="shared" si="5"/>
        <v>-4.4313027494240202</v>
      </c>
      <c r="R19" s="29"/>
      <c r="S19" s="62">
        <v>1602.2968700000001</v>
      </c>
      <c r="T19" s="62"/>
      <c r="U19" s="62">
        <v>1431.9386110000003</v>
      </c>
      <c r="V19" s="29"/>
      <c r="W19" s="34">
        <f t="shared" si="6"/>
        <v>-10.63212830216662</v>
      </c>
      <c r="X19" s="62"/>
      <c r="Y19" s="34">
        <f t="shared" si="7"/>
        <v>-13.668800475738138</v>
      </c>
      <c r="Z19" s="29"/>
      <c r="AA19" s="62">
        <v>4679.7759079999996</v>
      </c>
      <c r="AB19" s="62"/>
      <c r="AC19" s="62">
        <v>4785.2988649999998</v>
      </c>
      <c r="AD19" s="29"/>
      <c r="AE19" s="34">
        <f t="shared" si="8"/>
        <v>2.2548720082859148</v>
      </c>
      <c r="AF19" s="62"/>
      <c r="AG19" s="34">
        <f t="shared" si="9"/>
        <v>-5.3728891205684306</v>
      </c>
      <c r="AH19" s="29"/>
      <c r="AI19" s="62">
        <v>1871.805918</v>
      </c>
      <c r="AJ19" s="62"/>
      <c r="AK19" s="62">
        <v>1761.1909839999998</v>
      </c>
      <c r="AL19" s="29"/>
      <c r="AM19" s="34">
        <f t="shared" si="10"/>
        <v>-5.9095300926386045</v>
      </c>
      <c r="AN19" s="62"/>
      <c r="AO19" s="34">
        <f t="shared" si="11"/>
        <v>-9.837513220452081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7882.0410090000005</v>
      </c>
      <c r="D20" s="62"/>
      <c r="E20" s="62"/>
      <c r="F20" s="29"/>
      <c r="G20" s="34"/>
      <c r="H20" s="62"/>
      <c r="I20" s="34"/>
      <c r="J20" s="29"/>
      <c r="K20" s="62">
        <v>5906.461268</v>
      </c>
      <c r="L20" s="62"/>
      <c r="M20" s="62"/>
      <c r="N20" s="29"/>
      <c r="O20" s="34"/>
      <c r="P20" s="62"/>
      <c r="Q20" s="34"/>
      <c r="R20" s="29"/>
      <c r="S20" s="62">
        <v>1975.5797410000007</v>
      </c>
      <c r="T20" s="62"/>
      <c r="U20" s="62"/>
      <c r="V20" s="29"/>
      <c r="W20" s="34"/>
      <c r="X20" s="62"/>
      <c r="Y20" s="34"/>
      <c r="Z20" s="29"/>
      <c r="AA20" s="62">
        <v>5590.5860050000001</v>
      </c>
      <c r="AB20" s="62"/>
      <c r="AC20" s="62"/>
      <c r="AD20" s="29"/>
      <c r="AE20" s="34"/>
      <c r="AF20" s="62"/>
      <c r="AG20" s="34"/>
      <c r="AH20" s="29"/>
      <c r="AI20" s="62">
        <v>2291.4550040000004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5164.2700170000007</v>
      </c>
      <c r="D21" s="62"/>
      <c r="E21" s="62"/>
      <c r="F21" s="29"/>
      <c r="G21" s="34"/>
      <c r="H21" s="62"/>
      <c r="I21" s="34"/>
      <c r="J21" s="29"/>
      <c r="K21" s="62">
        <v>3798.7039279999999</v>
      </c>
      <c r="L21" s="62"/>
      <c r="M21" s="62"/>
      <c r="N21" s="29"/>
      <c r="O21" s="34"/>
      <c r="P21" s="62"/>
      <c r="Q21" s="34"/>
      <c r="R21" s="29"/>
      <c r="S21" s="62">
        <v>1365.5660890000006</v>
      </c>
      <c r="T21" s="62"/>
      <c r="U21" s="62"/>
      <c r="V21" s="29"/>
      <c r="W21" s="34"/>
      <c r="X21" s="62"/>
      <c r="Y21" s="34"/>
      <c r="Z21" s="29"/>
      <c r="AA21" s="62">
        <v>3583.773604</v>
      </c>
      <c r="AB21" s="62"/>
      <c r="AC21" s="62"/>
      <c r="AD21" s="29"/>
      <c r="AE21" s="34"/>
      <c r="AF21" s="62"/>
      <c r="AG21" s="34"/>
      <c r="AH21" s="29"/>
      <c r="AI21" s="62">
        <v>1580.4964130000005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6333.358193</v>
      </c>
      <c r="D22" s="62"/>
      <c r="E22" s="62"/>
      <c r="F22" s="29"/>
      <c r="G22" s="34"/>
      <c r="H22" s="62"/>
      <c r="I22" s="34"/>
      <c r="J22" s="29"/>
      <c r="K22" s="62">
        <v>4935.841707999999</v>
      </c>
      <c r="L22" s="62"/>
      <c r="M22" s="62"/>
      <c r="N22" s="29"/>
      <c r="O22" s="34"/>
      <c r="P22" s="62"/>
      <c r="Q22" s="34"/>
      <c r="R22" s="29"/>
      <c r="S22" s="62">
        <v>1397.5164850000012</v>
      </c>
      <c r="T22" s="62"/>
      <c r="U22" s="62"/>
      <c r="V22" s="29"/>
      <c r="W22" s="34"/>
      <c r="X22" s="62"/>
      <c r="Y22" s="34"/>
      <c r="Z22" s="29"/>
      <c r="AA22" s="62">
        <v>4632.275642999999</v>
      </c>
      <c r="AB22" s="62"/>
      <c r="AC22" s="62"/>
      <c r="AD22" s="29"/>
      <c r="AE22" s="34"/>
      <c r="AF22" s="62"/>
      <c r="AG22" s="34"/>
      <c r="AH22" s="29"/>
      <c r="AI22" s="62">
        <v>1701.082550000001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7245.7079819999981</v>
      </c>
      <c r="D23" s="62"/>
      <c r="E23" s="62"/>
      <c r="F23" s="29"/>
      <c r="G23" s="34"/>
      <c r="H23" s="62"/>
      <c r="I23" s="34"/>
      <c r="J23" s="29"/>
      <c r="K23" s="62">
        <v>5337.618027999999</v>
      </c>
      <c r="L23" s="62"/>
      <c r="M23" s="62"/>
      <c r="N23" s="29"/>
      <c r="O23" s="34"/>
      <c r="P23" s="62"/>
      <c r="Q23" s="34"/>
      <c r="R23" s="29"/>
      <c r="S23" s="62">
        <v>1908.0899539999991</v>
      </c>
      <c r="T23" s="62"/>
      <c r="U23" s="62"/>
      <c r="V23" s="29"/>
      <c r="W23" s="34"/>
      <c r="X23" s="62"/>
      <c r="Y23" s="34"/>
      <c r="Z23" s="29"/>
      <c r="AA23" s="62">
        <v>5043.3692729999993</v>
      </c>
      <c r="AB23" s="62"/>
      <c r="AC23" s="62"/>
      <c r="AD23" s="29"/>
      <c r="AE23" s="34"/>
      <c r="AF23" s="62"/>
      <c r="AG23" s="34"/>
      <c r="AH23" s="29"/>
      <c r="AI23" s="62">
        <v>2202.3387089999987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6781.7120500000001</v>
      </c>
      <c r="D24" s="62"/>
      <c r="E24" s="62"/>
      <c r="F24" s="29"/>
      <c r="G24" s="34"/>
      <c r="H24" s="62"/>
      <c r="I24" s="34"/>
      <c r="J24" s="29"/>
      <c r="K24" s="62">
        <v>5243.5567060000003</v>
      </c>
      <c r="L24" s="62"/>
      <c r="M24" s="62"/>
      <c r="N24" s="29"/>
      <c r="O24" s="34"/>
      <c r="P24" s="62"/>
      <c r="Q24" s="34"/>
      <c r="R24" s="29"/>
      <c r="S24" s="62">
        <v>1538.1553439999998</v>
      </c>
      <c r="T24" s="62"/>
      <c r="U24" s="62"/>
      <c r="V24" s="29"/>
      <c r="W24" s="34"/>
      <c r="X24" s="62"/>
      <c r="Y24" s="34"/>
      <c r="Z24" s="29"/>
      <c r="AA24" s="62">
        <v>4950.9364699999996</v>
      </c>
      <c r="AB24" s="62"/>
      <c r="AC24" s="62"/>
      <c r="AD24" s="29"/>
      <c r="AE24" s="34"/>
      <c r="AF24" s="62"/>
      <c r="AG24" s="34"/>
      <c r="AH24" s="29"/>
      <c r="AI24" s="62">
        <v>1830.7755799999993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5645.5945139999994</v>
      </c>
      <c r="D25" s="62"/>
      <c r="E25" s="62"/>
      <c r="F25" s="29"/>
      <c r="G25" s="34"/>
      <c r="H25" s="62"/>
      <c r="I25" s="34"/>
      <c r="J25" s="29"/>
      <c r="K25" s="62">
        <v>4245.7374419999987</v>
      </c>
      <c r="L25" s="62"/>
      <c r="M25" s="62"/>
      <c r="N25" s="29"/>
      <c r="O25" s="34"/>
      <c r="P25" s="62"/>
      <c r="Q25" s="34"/>
      <c r="R25" s="29"/>
      <c r="S25" s="62">
        <v>1399.8570720000007</v>
      </c>
      <c r="T25" s="62"/>
      <c r="U25" s="62"/>
      <c r="V25" s="29"/>
      <c r="W25" s="34"/>
      <c r="X25" s="62"/>
      <c r="Y25" s="34"/>
      <c r="Z25" s="29"/>
      <c r="AA25" s="62">
        <v>3940.1953570000001</v>
      </c>
      <c r="AB25" s="62"/>
      <c r="AC25" s="62"/>
      <c r="AD25" s="29"/>
      <c r="AE25" s="34"/>
      <c r="AF25" s="62"/>
      <c r="AG25" s="34"/>
      <c r="AH25" s="29"/>
      <c r="AI25" s="62">
        <v>1705.3991570000001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8" t="s">
        <v>660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7">
        <v>2023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7">
        <v>2024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7">
        <v>2025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7051.1228080000019</v>
      </c>
      <c r="F39" s="62"/>
      <c r="G39" s="77">
        <f t="shared" ref="G39:G44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4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4" si="8">E40/E39*100-100</f>
        <v>2.864936783838175</v>
      </c>
      <c r="J40" s="29"/>
      <c r="K40" s="62">
        <v>6843.2450999999974</v>
      </c>
      <c r="L40" s="62"/>
      <c r="M40" s="77">
        <f t="shared" si="7"/>
        <v>13.013288516668169</v>
      </c>
      <c r="N40" s="78"/>
      <c r="O40" s="77">
        <f t="shared" ref="O40:O44" si="9">K40/K39*100-100</f>
        <v>3.1217924156917718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7"/>
    </row>
    <row r="41" spans="1:27" ht="13.5" customHeight="1" x14ac:dyDescent="0.3">
      <c r="A41" s="197"/>
      <c r="B41" s="29"/>
      <c r="C41" s="61" t="s">
        <v>328</v>
      </c>
      <c r="D41" s="29"/>
      <c r="E41" s="62">
        <v>6788.6781969999984</v>
      </c>
      <c r="F41" s="62"/>
      <c r="G41" s="77">
        <f t="shared" si="6"/>
        <v>0.17174172479359129</v>
      </c>
      <c r="H41" s="78"/>
      <c r="I41" s="77">
        <f t="shared" si="8"/>
        <v>-6.4035061921976677</v>
      </c>
      <c r="J41" s="29"/>
      <c r="K41" s="62">
        <v>6448.9447749999981</v>
      </c>
      <c r="L41" s="62"/>
      <c r="M41" s="77">
        <f t="shared" si="7"/>
        <v>0.39805426300591762</v>
      </c>
      <c r="N41" s="78"/>
      <c r="O41" s="77">
        <f t="shared" si="9"/>
        <v>-5.7618910215564227</v>
      </c>
      <c r="P41" s="68"/>
      <c r="Q41" s="62">
        <v>6392.7916959999984</v>
      </c>
      <c r="R41" s="78">
        <v>9117.6991959999996</v>
      </c>
      <c r="S41" s="77">
        <v>1.1436951146769729</v>
      </c>
      <c r="T41" s="78">
        <v>8.8950670131268765</v>
      </c>
      <c r="U41" s="77">
        <v>-0.11823655036512548</v>
      </c>
      <c r="V41" s="68"/>
      <c r="W41" s="77">
        <v>7.5895719720718802</v>
      </c>
      <c r="X41" s="29"/>
      <c r="Y41" s="61" t="s">
        <v>523</v>
      </c>
      <c r="Z41" s="29"/>
      <c r="AA41" s="197"/>
    </row>
    <row r="42" spans="1:27" ht="13.5" customHeight="1" x14ac:dyDescent="0.3">
      <c r="A42" s="197"/>
      <c r="B42" s="29"/>
      <c r="C42" s="61" t="s">
        <v>329</v>
      </c>
      <c r="D42" s="29"/>
      <c r="E42" s="62">
        <v>6431.8580509999974</v>
      </c>
      <c r="F42" s="62"/>
      <c r="G42" s="77">
        <f t="shared" si="6"/>
        <v>-6.1574801085279489</v>
      </c>
      <c r="H42" s="78"/>
      <c r="I42" s="77">
        <f t="shared" si="8"/>
        <v>-5.2561063530406216</v>
      </c>
      <c r="J42" s="29"/>
      <c r="K42" s="62">
        <v>6014.3005799999974</v>
      </c>
      <c r="L42" s="62"/>
      <c r="M42" s="77">
        <f t="shared" si="7"/>
        <v>-3.4630225694895813</v>
      </c>
      <c r="N42" s="78"/>
      <c r="O42" s="77">
        <f t="shared" si="9"/>
        <v>-6.7397723218989825</v>
      </c>
      <c r="P42" s="68"/>
      <c r="Q42" s="62">
        <v>6171.5490299999974</v>
      </c>
      <c r="R42" s="78">
        <v>8801.981772000001</v>
      </c>
      <c r="S42" s="77">
        <v>-7.9290836101265256</v>
      </c>
      <c r="T42" s="78">
        <v>-3.138228182863287</v>
      </c>
      <c r="U42" s="77">
        <v>-3.4608145630403442</v>
      </c>
      <c r="V42" s="68"/>
      <c r="W42" s="77">
        <v>1.6784406569542369</v>
      </c>
      <c r="X42" s="29"/>
      <c r="Y42" s="61" t="s">
        <v>524</v>
      </c>
      <c r="Z42" s="29"/>
      <c r="AA42" s="197"/>
    </row>
    <row r="43" spans="1:27" ht="13.5" customHeight="1" x14ac:dyDescent="0.3">
      <c r="A43" s="197"/>
      <c r="B43" s="29"/>
      <c r="C43" s="61" t="s">
        <v>330</v>
      </c>
      <c r="D43" s="29"/>
      <c r="E43" s="62">
        <v>7010.3584730000011</v>
      </c>
      <c r="F43" s="62"/>
      <c r="G43" s="77">
        <f t="shared" si="6"/>
        <v>2.6118351410095499</v>
      </c>
      <c r="H43" s="78"/>
      <c r="I43" s="77">
        <f t="shared" si="8"/>
        <v>8.9942970975558296</v>
      </c>
      <c r="J43" s="29"/>
      <c r="K43" s="62">
        <v>6662.0533810000006</v>
      </c>
      <c r="L43" s="62"/>
      <c r="M43" s="77">
        <f t="shared" si="7"/>
        <v>5.0217968257678365</v>
      </c>
      <c r="N43" s="78"/>
      <c r="O43" s="77">
        <f t="shared" si="9"/>
        <v>10.770209975105757</v>
      </c>
      <c r="P43" s="68"/>
      <c r="Q43" s="62">
        <v>6741.4367180000008</v>
      </c>
      <c r="R43" s="78">
        <v>9327.7221670000017</v>
      </c>
      <c r="S43" s="77">
        <v>1.2958497688488393</v>
      </c>
      <c r="T43" s="78">
        <v>4.5589785665875127</v>
      </c>
      <c r="U43" s="77">
        <v>9.234111002436677</v>
      </c>
      <c r="V43" s="68"/>
      <c r="W43" s="77">
        <v>-1.1335134750559206</v>
      </c>
      <c r="X43" s="29"/>
      <c r="Y43" s="61" t="s">
        <v>525</v>
      </c>
      <c r="Z43" s="29"/>
      <c r="AA43" s="197"/>
    </row>
    <row r="44" spans="1:27" ht="13.5" customHeight="1" x14ac:dyDescent="0.3">
      <c r="A44" s="197"/>
      <c r="B44" s="29"/>
      <c r="C44" s="61" t="s">
        <v>331</v>
      </c>
      <c r="D44" s="29"/>
      <c r="E44" s="62">
        <v>6546.4898489999996</v>
      </c>
      <c r="F44" s="62"/>
      <c r="G44" s="77">
        <f t="shared" si="6"/>
        <v>-7.7721337155452375E-2</v>
      </c>
      <c r="H44" s="78"/>
      <c r="I44" s="77">
        <f t="shared" si="8"/>
        <v>-6.6169030554794688</v>
      </c>
      <c r="J44" s="29"/>
      <c r="K44" s="62">
        <v>6205.0940529999989</v>
      </c>
      <c r="L44" s="62"/>
      <c r="M44" s="77">
        <f t="shared" si="7"/>
        <v>2.1296883141592104</v>
      </c>
      <c r="N44" s="78"/>
      <c r="O44" s="77">
        <f t="shared" si="9"/>
        <v>-6.8591363933413874</v>
      </c>
      <c r="P44" s="68"/>
      <c r="Q44" s="62">
        <v>6338.7010639999999</v>
      </c>
      <c r="R44" s="78">
        <v>8767.3144489999995</v>
      </c>
      <c r="S44" s="77">
        <v>2.1102274683205451</v>
      </c>
      <c r="T44" s="78">
        <v>5.0834002525000699</v>
      </c>
      <c r="U44" s="77">
        <v>-5.974032996922972</v>
      </c>
      <c r="V44" s="68"/>
      <c r="W44" s="77">
        <v>-1.2288151617974847</v>
      </c>
      <c r="X44" s="29"/>
      <c r="Y44" s="61" t="s">
        <v>526</v>
      </c>
      <c r="Z44" s="29"/>
      <c r="AA44" s="197"/>
    </row>
    <row r="45" spans="1:27" ht="6.75" customHeight="1" thickBot="1" x14ac:dyDescent="0.3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80"/>
      <c r="V45" s="81"/>
      <c r="W45" s="80"/>
      <c r="X45" s="80"/>
      <c r="Y45" s="80"/>
      <c r="Z45" s="80"/>
      <c r="AA45" s="63"/>
    </row>
    <row r="46" spans="1:27" ht="14.4" thickTop="1" x14ac:dyDescent="0.3"/>
    <row r="47" spans="1:27" x14ac:dyDescent="0.3">
      <c r="C47" s="7" t="s">
        <v>713</v>
      </c>
    </row>
    <row r="48" spans="1:27" x14ac:dyDescent="0.3">
      <c r="C48" s="7" t="s">
        <v>712</v>
      </c>
    </row>
  </sheetData>
  <mergeCells count="21">
    <mergeCell ref="AE10:AF10"/>
    <mergeCell ref="E4:I4"/>
    <mergeCell ref="K4:O4"/>
    <mergeCell ref="E6:E8"/>
    <mergeCell ref="G6:I6"/>
    <mergeCell ref="K6:K8"/>
    <mergeCell ref="M6:O6"/>
    <mergeCell ref="A4:A8"/>
    <mergeCell ref="C4:C8"/>
    <mergeCell ref="A1:AA1"/>
    <mergeCell ref="Y4:Y8"/>
    <mergeCell ref="AA4:AA8"/>
    <mergeCell ref="Q4:U4"/>
    <mergeCell ref="Q6:Q8"/>
    <mergeCell ref="S6:U6"/>
    <mergeCell ref="AA24:AA36"/>
    <mergeCell ref="AA38:AA44"/>
    <mergeCell ref="A38:A44"/>
    <mergeCell ref="A10:A22"/>
    <mergeCell ref="A24:A36"/>
    <mergeCell ref="AA10:AA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31.664062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201" t="s">
        <v>661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702</v>
      </c>
      <c r="H6" s="195"/>
      <c r="I6" s="195"/>
      <c r="J6" s="66"/>
      <c r="K6" s="194" t="s">
        <v>643</v>
      </c>
      <c r="L6" s="66"/>
      <c r="M6" s="194" t="s">
        <v>702</v>
      </c>
      <c r="N6" s="195"/>
      <c r="O6" s="195"/>
      <c r="P6" s="67"/>
      <c r="Q6" s="194" t="s">
        <v>643</v>
      </c>
      <c r="R6" s="66"/>
      <c r="S6" s="194" t="s">
        <v>702</v>
      </c>
      <c r="T6" s="195"/>
      <c r="U6" s="195"/>
      <c r="V6" s="67"/>
      <c r="W6" s="27" t="s">
        <v>703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7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7">
        <v>2023</v>
      </c>
      <c r="AE10" s="200"/>
      <c r="AF10" s="200"/>
    </row>
    <row r="11" spans="1:32" ht="13.5" customHeight="1" x14ac:dyDescent="0.3">
      <c r="A11" s="197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7"/>
    </row>
    <row r="12" spans="1:32" ht="13.5" customHeight="1" x14ac:dyDescent="0.3">
      <c r="A12" s="197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7"/>
    </row>
    <row r="13" spans="1:32" ht="13.5" customHeight="1" x14ac:dyDescent="0.3">
      <c r="A13" s="197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7"/>
    </row>
    <row r="14" spans="1:32" ht="13.5" customHeight="1" x14ac:dyDescent="0.3">
      <c r="A14" s="197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7"/>
    </row>
    <row r="15" spans="1:32" ht="13.5" customHeight="1" x14ac:dyDescent="0.3">
      <c r="A15" s="197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7"/>
    </row>
    <row r="16" spans="1:32" ht="13.5" customHeight="1" x14ac:dyDescent="0.3">
      <c r="A16" s="197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7"/>
    </row>
    <row r="17" spans="1:27" ht="13.5" customHeight="1" x14ac:dyDescent="0.3">
      <c r="A17" s="197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7"/>
    </row>
    <row r="18" spans="1:27" ht="13.5" customHeight="1" x14ac:dyDescent="0.3">
      <c r="A18" s="197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7"/>
    </row>
    <row r="19" spans="1:27" ht="13.5" customHeight="1" x14ac:dyDescent="0.3">
      <c r="A19" s="197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7"/>
    </row>
    <row r="20" spans="1:27" ht="13.5" customHeight="1" x14ac:dyDescent="0.3">
      <c r="A20" s="197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7"/>
    </row>
    <row r="21" spans="1:27" ht="13.5" customHeight="1" x14ac:dyDescent="0.3">
      <c r="A21" s="197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7"/>
    </row>
    <row r="22" spans="1:27" ht="13.5" customHeight="1" x14ac:dyDescent="0.3">
      <c r="A22" s="197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7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7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v>-28765.506577000004</v>
      </c>
      <c r="R24" s="72"/>
      <c r="S24" s="82"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7">
        <v>2024</v>
      </c>
    </row>
    <row r="25" spans="1:27" ht="13.5" customHeight="1" x14ac:dyDescent="0.3">
      <c r="A25" s="197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7"/>
    </row>
    <row r="26" spans="1:27" ht="13.5" customHeight="1" x14ac:dyDescent="0.3">
      <c r="A26" s="197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7"/>
    </row>
    <row r="27" spans="1:27" ht="13.5" customHeight="1" x14ac:dyDescent="0.3">
      <c r="A27" s="197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7"/>
    </row>
    <row r="28" spans="1:27" ht="13.5" customHeight="1" x14ac:dyDescent="0.3">
      <c r="A28" s="197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7"/>
    </row>
    <row r="29" spans="1:27" ht="13.5" customHeight="1" x14ac:dyDescent="0.3">
      <c r="A29" s="197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7"/>
    </row>
    <row r="30" spans="1:27" ht="13.5" customHeight="1" x14ac:dyDescent="0.3">
      <c r="A30" s="197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7"/>
    </row>
    <row r="31" spans="1:27" ht="13.5" customHeight="1" x14ac:dyDescent="0.3">
      <c r="A31" s="197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7"/>
    </row>
    <row r="32" spans="1:27" ht="13.5" customHeight="1" x14ac:dyDescent="0.3">
      <c r="A32" s="197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7"/>
    </row>
    <row r="33" spans="1:27" ht="13.5" customHeight="1" x14ac:dyDescent="0.3">
      <c r="A33" s="197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7"/>
    </row>
    <row r="34" spans="1:27" ht="13.5" customHeight="1" x14ac:dyDescent="0.3">
      <c r="A34" s="197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7"/>
    </row>
    <row r="35" spans="1:27" ht="13.5" customHeight="1" x14ac:dyDescent="0.3">
      <c r="A35" s="197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7"/>
    </row>
    <row r="36" spans="1:27" ht="13.5" customHeight="1" x14ac:dyDescent="0.3">
      <c r="A36" s="197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7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7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7">
        <v>2025</v>
      </c>
    </row>
    <row r="39" spans="1:27" ht="13.5" customHeight="1" x14ac:dyDescent="0.3">
      <c r="A39" s="197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7"/>
    </row>
    <row r="40" spans="1:27" ht="13.5" customHeight="1" x14ac:dyDescent="0.3">
      <c r="A40" s="197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-1474.3339200000037</v>
      </c>
      <c r="L40" s="62"/>
      <c r="M40" s="78">
        <v>488.01548899999671</v>
      </c>
      <c r="N40" s="78"/>
      <c r="O40" s="78">
        <v>-85.513132000006408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7"/>
    </row>
    <row r="41" spans="1:27" ht="13.5" customHeight="1" x14ac:dyDescent="0.3">
      <c r="A41" s="197"/>
      <c r="B41" s="29"/>
      <c r="C41" s="61" t="s">
        <v>328</v>
      </c>
      <c r="D41" s="29"/>
      <c r="E41" s="62">
        <v>-2485.6275880000021</v>
      </c>
      <c r="F41" s="62"/>
      <c r="G41" s="78">
        <v>-790.66729200000464</v>
      </c>
      <c r="H41" s="78"/>
      <c r="I41" s="78">
        <v>-428.87734599999658</v>
      </c>
      <c r="J41" s="29"/>
      <c r="K41" s="62">
        <v>-1973.1871200000023</v>
      </c>
      <c r="L41" s="62"/>
      <c r="M41" s="78">
        <v>-703.99374400000397</v>
      </c>
      <c r="N41" s="78"/>
      <c r="O41" s="78">
        <v>-498.85319999999865</v>
      </c>
      <c r="P41" s="68"/>
      <c r="Q41" s="62">
        <v>-2724.9075000000012</v>
      </c>
      <c r="R41" s="62"/>
      <c r="S41" s="78">
        <v>-672.48973700000352</v>
      </c>
      <c r="T41" s="78"/>
      <c r="U41" s="78">
        <v>-152.80279499999597</v>
      </c>
      <c r="V41" s="68"/>
      <c r="W41" s="78">
        <v>-366.87967900000422</v>
      </c>
      <c r="X41" s="29"/>
      <c r="Y41" s="61" t="s">
        <v>523</v>
      </c>
      <c r="Z41" s="29"/>
      <c r="AA41" s="197"/>
    </row>
    <row r="42" spans="1:27" ht="13.5" customHeight="1" x14ac:dyDescent="0.3">
      <c r="A42" s="197"/>
      <c r="B42" s="29"/>
      <c r="C42" s="61" t="s">
        <v>329</v>
      </c>
      <c r="D42" s="29"/>
      <c r="E42" s="62">
        <v>-3015.8481500000034</v>
      </c>
      <c r="F42" s="62"/>
      <c r="G42" s="78">
        <v>-647.74259700000493</v>
      </c>
      <c r="H42" s="78"/>
      <c r="I42" s="78">
        <v>-530.22056200000134</v>
      </c>
      <c r="J42" s="29"/>
      <c r="K42" s="62">
        <v>-2629.0783400000037</v>
      </c>
      <c r="L42" s="62"/>
      <c r="M42" s="78">
        <v>-677.09438200000568</v>
      </c>
      <c r="N42" s="78"/>
      <c r="O42" s="78">
        <v>-655.89122000000134</v>
      </c>
      <c r="P42" s="68"/>
      <c r="Q42" s="62">
        <v>-2630.4327420000036</v>
      </c>
      <c r="R42" s="62"/>
      <c r="S42" s="78">
        <v>-246.31379400000515</v>
      </c>
      <c r="T42" s="78"/>
      <c r="U42" s="78">
        <v>94.474757999997564</v>
      </c>
      <c r="V42" s="68"/>
      <c r="W42" s="78">
        <v>-1050.4993370000138</v>
      </c>
      <c r="X42" s="29"/>
      <c r="Y42" s="61" t="s">
        <v>524</v>
      </c>
      <c r="Z42" s="29"/>
      <c r="AA42" s="197"/>
    </row>
    <row r="43" spans="1:27" ht="13.5" customHeight="1" x14ac:dyDescent="0.3">
      <c r="A43" s="197"/>
      <c r="B43" s="29"/>
      <c r="C43" s="61" t="s">
        <v>330</v>
      </c>
      <c r="D43" s="29"/>
      <c r="E43" s="62">
        <v>-3234.0662320000001</v>
      </c>
      <c r="F43" s="62"/>
      <c r="G43" s="78">
        <v>-1019.4511970000021</v>
      </c>
      <c r="H43" s="78"/>
      <c r="I43" s="78">
        <v>-218.21808199999668</v>
      </c>
      <c r="J43" s="29"/>
      <c r="K43" s="62">
        <v>-2842.6623359999985</v>
      </c>
      <c r="L43" s="62"/>
      <c r="M43" s="78">
        <v>-1173.451885999998</v>
      </c>
      <c r="N43" s="78"/>
      <c r="O43" s="78">
        <v>-213.58399599999484</v>
      </c>
      <c r="P43" s="68"/>
      <c r="Q43" s="62">
        <v>-2586.2854490000009</v>
      </c>
      <c r="R43" s="62"/>
      <c r="S43" s="78">
        <v>-320.46582800000306</v>
      </c>
      <c r="T43" s="78"/>
      <c r="U43" s="78">
        <v>44.147293000002719</v>
      </c>
      <c r="V43" s="68"/>
      <c r="W43" s="78">
        <v>-2457.8610860000117</v>
      </c>
      <c r="X43" s="29"/>
      <c r="Y43" s="61" t="s">
        <v>525</v>
      </c>
      <c r="Z43" s="29"/>
      <c r="AA43" s="197"/>
    </row>
    <row r="44" spans="1:27" ht="13.5" customHeight="1" x14ac:dyDescent="0.3">
      <c r="A44" s="197"/>
      <c r="B44" s="29"/>
      <c r="C44" s="61" t="s">
        <v>331</v>
      </c>
      <c r="D44" s="29"/>
      <c r="E44" s="62">
        <v>-2348.1632719999998</v>
      </c>
      <c r="F44" s="62"/>
      <c r="G44" s="78">
        <v>-336.79429499999969</v>
      </c>
      <c r="H44" s="78"/>
      <c r="I44" s="78">
        <v>885.90296000000035</v>
      </c>
      <c r="J44" s="29"/>
      <c r="K44" s="62">
        <v>-1863.4549350000016</v>
      </c>
      <c r="L44" s="62"/>
      <c r="M44" s="78">
        <v>-191.26997200000005</v>
      </c>
      <c r="N44" s="78"/>
      <c r="O44" s="78">
        <v>979.20740099999693</v>
      </c>
      <c r="P44" s="68"/>
      <c r="Q44" s="62">
        <v>-2428.6133849999997</v>
      </c>
      <c r="R44" s="62"/>
      <c r="S44" s="78">
        <v>-293.12138299999879</v>
      </c>
      <c r="T44" s="78"/>
      <c r="U44" s="78">
        <v>157.67206400000123</v>
      </c>
      <c r="V44" s="68"/>
      <c r="W44" s="78">
        <v>-2003.9880890000077</v>
      </c>
      <c r="X44" s="29"/>
      <c r="Y44" s="61" t="s">
        <v>526</v>
      </c>
      <c r="Z44" s="29"/>
      <c r="AA44" s="197"/>
    </row>
    <row r="45" spans="1:27" ht="6.75" customHeight="1" thickBot="1" x14ac:dyDescent="0.3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80"/>
      <c r="V45" s="81"/>
      <c r="W45" s="80"/>
      <c r="X45" s="80"/>
      <c r="Y45" s="80"/>
      <c r="Z45" s="80"/>
      <c r="AA45" s="63"/>
    </row>
    <row r="46" spans="1:27" ht="14.4" thickTop="1" x14ac:dyDescent="0.3"/>
    <row r="47" spans="1:27" x14ac:dyDescent="0.3">
      <c r="C47" s="7" t="s">
        <v>713</v>
      </c>
    </row>
    <row r="48" spans="1:27" x14ac:dyDescent="0.3">
      <c r="C48" s="7" t="s">
        <v>712</v>
      </c>
    </row>
  </sheetData>
  <mergeCells count="21"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38:A44"/>
    <mergeCell ref="A10:A22"/>
    <mergeCell ref="A24:A36"/>
    <mergeCell ref="A4:A8"/>
    <mergeCell ref="C4:C8"/>
    <mergeCell ref="AA24:AA36"/>
    <mergeCell ref="AA38:AA44"/>
    <mergeCell ref="AA4:AA8"/>
    <mergeCell ref="AA10:AA22"/>
    <mergeCell ref="AE10:AF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2" t="s">
        <v>662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8"/>
    </row>
    <row r="3" spans="1:21" s="85" customFormat="1" ht="6.75" customHeight="1" thickBot="1" x14ac:dyDescent="0.3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1:21" ht="12" customHeight="1" thickBot="1" x14ac:dyDescent="0.35">
      <c r="A4" s="204" t="s">
        <v>162</v>
      </c>
      <c r="B4" s="204" t="s">
        <v>163</v>
      </c>
      <c r="C4" s="208" t="s">
        <v>714</v>
      </c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10"/>
      <c r="R4" s="204" t="s">
        <v>533</v>
      </c>
      <c r="S4" s="204" t="s">
        <v>520</v>
      </c>
      <c r="U4" s="28"/>
    </row>
    <row r="5" spans="1:21" ht="21.75" customHeight="1" thickBot="1" x14ac:dyDescent="0.25">
      <c r="A5" s="205"/>
      <c r="B5" s="205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5"/>
      <c r="S5" s="205"/>
    </row>
    <row r="6" spans="1:21" ht="13.8" x14ac:dyDescent="0.3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5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5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5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5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5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5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5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5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5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5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5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5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5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5">
      <c r="A21" s="167"/>
      <c r="B21" s="79" t="s">
        <v>340</v>
      </c>
      <c r="C21" s="168">
        <v>1187.516517</v>
      </c>
      <c r="D21" s="168">
        <v>52.399847999999999</v>
      </c>
      <c r="E21" s="168">
        <v>336.68275499999999</v>
      </c>
      <c r="F21" s="168">
        <v>9.5369519999999994</v>
      </c>
      <c r="G21" s="168">
        <v>0.64069299999999996</v>
      </c>
      <c r="H21" s="168">
        <v>7.0275090000000002</v>
      </c>
      <c r="I21" s="168">
        <v>55.457326999999999</v>
      </c>
      <c r="J21" s="168">
        <v>36.417051000000001</v>
      </c>
      <c r="K21" s="168">
        <v>16.517810999999998</v>
      </c>
      <c r="L21" s="168">
        <v>3059.4950899999999</v>
      </c>
      <c r="M21" s="168">
        <v>2.8503509999999999</v>
      </c>
      <c r="N21" s="168">
        <v>28.720507999999999</v>
      </c>
      <c r="O21" s="168">
        <v>746.57728299999997</v>
      </c>
      <c r="P21" s="168">
        <v>16.29684</v>
      </c>
      <c r="Q21" s="168">
        <v>94.546372000000005</v>
      </c>
      <c r="R21" s="167"/>
      <c r="S21" s="84" t="s">
        <v>538</v>
      </c>
    </row>
    <row r="22" spans="1:19" ht="12" x14ac:dyDescent="0.25">
      <c r="A22" s="167"/>
      <c r="B22" s="79" t="s">
        <v>341</v>
      </c>
      <c r="C22" s="168">
        <v>1082.5240269999999</v>
      </c>
      <c r="D22" s="168">
        <v>51.929506000000003</v>
      </c>
      <c r="E22" s="168">
        <v>289.41374300000001</v>
      </c>
      <c r="F22" s="168">
        <v>11.64559</v>
      </c>
      <c r="G22" s="168">
        <v>0.95009900000000003</v>
      </c>
      <c r="H22" s="168">
        <v>7.033868</v>
      </c>
      <c r="I22" s="168">
        <v>44.961584000000002</v>
      </c>
      <c r="J22" s="168">
        <v>44.544593999999996</v>
      </c>
      <c r="K22" s="168">
        <v>16.060521999999999</v>
      </c>
      <c r="L22" s="168">
        <v>2878.731871</v>
      </c>
      <c r="M22" s="168">
        <v>10.220579000000001</v>
      </c>
      <c r="N22" s="168">
        <v>23.017904000000001</v>
      </c>
      <c r="O22" s="168">
        <v>692.77839500000005</v>
      </c>
      <c r="P22" s="168">
        <v>16.881972000000001</v>
      </c>
      <c r="Q22" s="168">
        <v>75.385587999999998</v>
      </c>
      <c r="R22" s="167"/>
      <c r="S22" s="84" t="s">
        <v>539</v>
      </c>
    </row>
    <row r="23" spans="1:19" ht="12" x14ac:dyDescent="0.25">
      <c r="A23" s="167"/>
      <c r="B23" s="79" t="s">
        <v>342</v>
      </c>
      <c r="C23" s="168">
        <v>1152.4179839999999</v>
      </c>
      <c r="D23" s="168">
        <v>50.833199</v>
      </c>
      <c r="E23" s="168">
        <v>316.76287200000002</v>
      </c>
      <c r="F23" s="168">
        <v>11.293274</v>
      </c>
      <c r="G23" s="168">
        <v>1.2298359999999999</v>
      </c>
      <c r="H23" s="168">
        <v>5.2962769999999999</v>
      </c>
      <c r="I23" s="168">
        <v>49.120074000000002</v>
      </c>
      <c r="J23" s="168">
        <v>40.654798</v>
      </c>
      <c r="K23" s="168">
        <v>14.482295000000001</v>
      </c>
      <c r="L23" s="168">
        <v>3075.4796110000002</v>
      </c>
      <c r="M23" s="168">
        <v>2.640107</v>
      </c>
      <c r="N23" s="168">
        <v>24.300581999999999</v>
      </c>
      <c r="O23" s="168">
        <v>737.74639100000002</v>
      </c>
      <c r="P23" s="168">
        <v>23.710529999999999</v>
      </c>
      <c r="Q23" s="168">
        <v>94.872445999999997</v>
      </c>
      <c r="R23" s="167"/>
      <c r="S23" s="84" t="s">
        <v>540</v>
      </c>
    </row>
    <row r="24" spans="1:19" ht="12" x14ac:dyDescent="0.25">
      <c r="A24" s="167"/>
      <c r="B24" s="79" t="s">
        <v>343</v>
      </c>
      <c r="C24" s="168">
        <v>1052.900672</v>
      </c>
      <c r="D24" s="168">
        <v>48.666269</v>
      </c>
      <c r="E24" s="168">
        <v>339.84091899999999</v>
      </c>
      <c r="F24" s="168">
        <v>9.9508089999999996</v>
      </c>
      <c r="G24" s="168">
        <v>1.3602019999999999</v>
      </c>
      <c r="H24" s="168">
        <v>4.7120660000000001</v>
      </c>
      <c r="I24" s="168">
        <v>44.731523000000003</v>
      </c>
      <c r="J24" s="168">
        <v>33.822364</v>
      </c>
      <c r="K24" s="168">
        <v>13.008804</v>
      </c>
      <c r="L24" s="168">
        <v>2993.6065870000002</v>
      </c>
      <c r="M24" s="168">
        <v>3.0540780000000001</v>
      </c>
      <c r="N24" s="168">
        <v>23.969712999999999</v>
      </c>
      <c r="O24" s="168">
        <v>613.83118300000001</v>
      </c>
      <c r="P24" s="168">
        <v>15.780483</v>
      </c>
      <c r="Q24" s="168">
        <v>95.066845999999998</v>
      </c>
      <c r="R24" s="167"/>
      <c r="S24" s="84" t="s">
        <v>541</v>
      </c>
    </row>
    <row r="25" spans="1:19" ht="12" x14ac:dyDescent="0.25">
      <c r="A25" s="167"/>
      <c r="B25" s="79" t="s">
        <v>344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7"/>
      <c r="S25" s="84" t="s">
        <v>542</v>
      </c>
    </row>
    <row r="26" spans="1:19" ht="12" x14ac:dyDescent="0.25">
      <c r="A26" s="167"/>
      <c r="B26" s="79" t="s">
        <v>345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7"/>
      <c r="S26" s="84" t="s">
        <v>543</v>
      </c>
    </row>
    <row r="27" spans="1:19" ht="12" x14ac:dyDescent="0.25">
      <c r="A27" s="167"/>
      <c r="B27" s="79" t="s">
        <v>346</v>
      </c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7"/>
      <c r="S27" s="84" t="s">
        <v>544</v>
      </c>
    </row>
    <row r="28" spans="1:19" ht="12" x14ac:dyDescent="0.25">
      <c r="A28" s="167"/>
      <c r="B28" s="79" t="s">
        <v>347</v>
      </c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7"/>
      <c r="S28" s="84" t="s">
        <v>545</v>
      </c>
    </row>
    <row r="29" spans="1:19" ht="12" x14ac:dyDescent="0.25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546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547</v>
      </c>
    </row>
    <row r="31" spans="1:19" ht="21.75" customHeight="1" thickBot="1" x14ac:dyDescent="0.25">
      <c r="A31" s="204" t="s">
        <v>162</v>
      </c>
      <c r="B31" s="204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4" t="s">
        <v>533</v>
      </c>
      <c r="S31" s="204" t="s">
        <v>520</v>
      </c>
    </row>
    <row r="32" spans="1:19" ht="12" customHeight="1" thickBot="1" x14ac:dyDescent="0.3">
      <c r="A32" s="205"/>
      <c r="B32" s="205"/>
      <c r="C32" s="211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3"/>
      <c r="R32" s="205"/>
      <c r="S32" s="205"/>
    </row>
    <row r="33" spans="1:19" ht="19.5" customHeight="1" x14ac:dyDescent="0.25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3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79"/>
    </row>
    <row r="35" spans="1:19" ht="12" customHeight="1" thickBot="1" x14ac:dyDescent="0.3">
      <c r="A35" s="204" t="s">
        <v>162</v>
      </c>
      <c r="B35" s="204" t="s">
        <v>163</v>
      </c>
      <c r="C35" s="208" t="s">
        <v>714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  <c r="R35" s="204" t="s">
        <v>533</v>
      </c>
      <c r="S35" s="206" t="s">
        <v>520</v>
      </c>
    </row>
    <row r="36" spans="1:19" ht="21.75" customHeight="1" thickBot="1" x14ac:dyDescent="0.25">
      <c r="A36" s="205"/>
      <c r="B36" s="205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5"/>
      <c r="S36" s="207"/>
    </row>
    <row r="37" spans="1:19" ht="12" x14ac:dyDescent="0.25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5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5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5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5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5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5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5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5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5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5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5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5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5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5">
      <c r="A52" s="167"/>
      <c r="B52" s="79" t="s">
        <v>340</v>
      </c>
      <c r="C52" s="168">
        <v>54.749746999999999</v>
      </c>
      <c r="D52" s="168">
        <v>522.31980499999997</v>
      </c>
      <c r="E52" s="168">
        <v>4.5094320000000003</v>
      </c>
      <c r="F52" s="168">
        <v>7.1772859999999996</v>
      </c>
      <c r="G52" s="168">
        <v>7.7206510000000002</v>
      </c>
      <c r="H52" s="168">
        <v>5.9995029999999998</v>
      </c>
      <c r="I52" s="168">
        <v>521.13127099999997</v>
      </c>
      <c r="J52" s="168">
        <v>168.14474100000001</v>
      </c>
      <c r="K52" s="168">
        <v>118.09457500000018</v>
      </c>
      <c r="L52" s="168">
        <v>75.937861999999996</v>
      </c>
      <c r="M52" s="168">
        <v>42.063687999999999</v>
      </c>
      <c r="N52" s="168">
        <v>81.037711999999999</v>
      </c>
      <c r="O52" s="168">
        <v>3.326E-3</v>
      </c>
      <c r="P52" s="169">
        <v>2132.8278540000001</v>
      </c>
      <c r="Q52" s="169">
        <v>2014.733279</v>
      </c>
      <c r="R52" s="167"/>
      <c r="S52" s="84" t="s">
        <v>538</v>
      </c>
    </row>
    <row r="53" spans="1:21" ht="12" x14ac:dyDescent="0.25">
      <c r="A53" s="167"/>
      <c r="B53" s="79" t="s">
        <v>341</v>
      </c>
      <c r="C53" s="168">
        <v>548.42980999999997</v>
      </c>
      <c r="D53" s="168">
        <v>474.76482499999997</v>
      </c>
      <c r="E53" s="168">
        <v>2.6446499999999999</v>
      </c>
      <c r="F53" s="168">
        <v>7.5019460000000002</v>
      </c>
      <c r="G53" s="168">
        <v>8.8425550000000008</v>
      </c>
      <c r="H53" s="168">
        <v>6.4523159999999997</v>
      </c>
      <c r="I53" s="168">
        <v>536.81023500000003</v>
      </c>
      <c r="J53" s="168">
        <v>151.126679</v>
      </c>
      <c r="K53" s="168">
        <v>97.496583999999956</v>
      </c>
      <c r="L53" s="168">
        <v>84.239812000000001</v>
      </c>
      <c r="M53" s="168">
        <v>31.470482000000001</v>
      </c>
      <c r="N53" s="168">
        <v>83.328121999999993</v>
      </c>
      <c r="O53" s="168">
        <v>1.5193E-2</v>
      </c>
      <c r="P53" s="169">
        <v>2265.999734</v>
      </c>
      <c r="Q53" s="169">
        <v>2168.50315</v>
      </c>
      <c r="R53" s="167"/>
      <c r="S53" s="84" t="s">
        <v>539</v>
      </c>
    </row>
    <row r="54" spans="1:21" ht="12" x14ac:dyDescent="0.25">
      <c r="A54" s="167"/>
      <c r="B54" s="79" t="s">
        <v>342</v>
      </c>
      <c r="C54" s="168">
        <v>463.16098499999998</v>
      </c>
      <c r="D54" s="168">
        <v>491.29902299999998</v>
      </c>
      <c r="E54" s="168">
        <v>3.447168</v>
      </c>
      <c r="F54" s="168">
        <v>9.5561520000000009</v>
      </c>
      <c r="G54" s="168">
        <v>9.3602059999999998</v>
      </c>
      <c r="H54" s="168">
        <v>5.6939260000000003</v>
      </c>
      <c r="I54" s="168">
        <v>912.05586800000003</v>
      </c>
      <c r="J54" s="168">
        <v>173.389745</v>
      </c>
      <c r="K54" s="168">
        <v>79.288335999999887</v>
      </c>
      <c r="L54" s="168">
        <v>84.697438000000005</v>
      </c>
      <c r="M54" s="168">
        <v>41.029035999999998</v>
      </c>
      <c r="N54" s="168">
        <v>75.752442000000002</v>
      </c>
      <c r="O54" s="168">
        <v>1.134E-3</v>
      </c>
      <c r="P54" s="169">
        <v>2374.1413060000004</v>
      </c>
      <c r="Q54" s="169">
        <v>2294.8529700000004</v>
      </c>
      <c r="R54" s="167"/>
      <c r="S54" s="84" t="s">
        <v>540</v>
      </c>
    </row>
    <row r="55" spans="1:21" ht="12" x14ac:dyDescent="0.25">
      <c r="A55" s="167"/>
      <c r="B55" s="79" t="s">
        <v>343</v>
      </c>
      <c r="C55" s="168">
        <v>60.218457999999998</v>
      </c>
      <c r="D55" s="168">
        <v>461.81139400000001</v>
      </c>
      <c r="E55" s="168">
        <v>2.874177</v>
      </c>
      <c r="F55" s="168">
        <v>4.9845980000000001</v>
      </c>
      <c r="G55" s="168">
        <v>9.7067390000000007</v>
      </c>
      <c r="H55" s="168">
        <v>4.5700329999999996</v>
      </c>
      <c r="I55" s="168">
        <v>463.47665000000001</v>
      </c>
      <c r="J55" s="168">
        <v>158.27849000000001</v>
      </c>
      <c r="K55" s="168">
        <v>81.118966000000043</v>
      </c>
      <c r="L55" s="168">
        <v>83.531326000000007</v>
      </c>
      <c r="M55" s="168">
        <v>31.430682999999998</v>
      </c>
      <c r="N55" s="168">
        <v>101.63401399999999</v>
      </c>
      <c r="O55" s="168">
        <v>0</v>
      </c>
      <c r="P55" s="169">
        <v>2217.8340410000005</v>
      </c>
      <c r="Q55" s="169">
        <v>2136.7150750000005</v>
      </c>
      <c r="R55" s="167"/>
      <c r="S55" s="84" t="s">
        <v>541</v>
      </c>
    </row>
    <row r="56" spans="1:21" ht="12" x14ac:dyDescent="0.25">
      <c r="A56" s="167"/>
      <c r="B56" s="79" t="s">
        <v>344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9"/>
      <c r="Q56" s="169"/>
      <c r="R56" s="167"/>
      <c r="S56" s="84" t="s">
        <v>542</v>
      </c>
    </row>
    <row r="57" spans="1:21" ht="12" x14ac:dyDescent="0.25">
      <c r="A57" s="167"/>
      <c r="B57" s="79" t="s">
        <v>345</v>
      </c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9"/>
      <c r="Q57" s="169"/>
      <c r="R57" s="167"/>
      <c r="S57" s="84" t="s">
        <v>543</v>
      </c>
    </row>
    <row r="58" spans="1:21" ht="12" x14ac:dyDescent="0.25">
      <c r="A58" s="167"/>
      <c r="B58" s="79" t="s">
        <v>346</v>
      </c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9"/>
      <c r="Q58" s="169"/>
      <c r="R58" s="167"/>
      <c r="S58" s="84" t="s">
        <v>544</v>
      </c>
    </row>
    <row r="59" spans="1:21" ht="12" x14ac:dyDescent="0.25">
      <c r="A59" s="167"/>
      <c r="B59" s="79" t="s">
        <v>347</v>
      </c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9"/>
      <c r="Q59" s="169"/>
      <c r="R59" s="167"/>
      <c r="S59" s="84" t="s">
        <v>545</v>
      </c>
    </row>
    <row r="60" spans="1:21" ht="12" x14ac:dyDescent="0.25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546</v>
      </c>
    </row>
    <row r="61" spans="1:21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547</v>
      </c>
    </row>
    <row r="62" spans="1:21" ht="21" customHeight="1" thickBot="1" x14ac:dyDescent="0.25">
      <c r="A62" s="204" t="s">
        <v>162</v>
      </c>
      <c r="B62" s="204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4" t="s">
        <v>533</v>
      </c>
      <c r="S62" s="206" t="s">
        <v>520</v>
      </c>
    </row>
    <row r="63" spans="1:21" ht="12" customHeight="1" thickBot="1" x14ac:dyDescent="0.3">
      <c r="A63" s="205"/>
      <c r="B63" s="205"/>
      <c r="C63" s="211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3"/>
      <c r="R63" s="205"/>
      <c r="S63" s="207"/>
    </row>
    <row r="64" spans="1:21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5">
      <c r="A67" s="215" t="s">
        <v>635</v>
      </c>
      <c r="B67" s="216"/>
      <c r="C67" s="217" t="s">
        <v>636</v>
      </c>
      <c r="D67" s="217"/>
      <c r="E67" s="79"/>
      <c r="F67" s="79"/>
      <c r="G67" s="219" t="s">
        <v>699</v>
      </c>
      <c r="H67" s="219"/>
      <c r="I67" s="219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5">
      <c r="A68" s="215" t="s">
        <v>637</v>
      </c>
      <c r="B68" s="216"/>
      <c r="C68" s="217" t="s">
        <v>638</v>
      </c>
      <c r="D68" s="217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2025-08-04T13:48:06Z</dcterms:modified>
</cp:coreProperties>
</file>